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SIC\Documents\"/>
    </mc:Choice>
  </mc:AlternateContent>
  <xr:revisionPtr revIDLastSave="0" documentId="13_ncr:1_{FCA51A42-4EFB-46AD-A605-FECA2B10E6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rie_VAB_Branche" sheetId="4" r:id="rId1"/>
    <sheet name="ERE_Serie" sheetId="2" r:id="rId2"/>
  </sheets>
  <definedNames>
    <definedName name="_xlnm.Print_Area" localSheetId="0">Serie_VAB_Branche!$C$91:$Q$125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20" i="4" l="1"/>
  <c r="V119" i="4"/>
  <c r="V118" i="4"/>
  <c r="V117" i="4"/>
  <c r="V116" i="4"/>
  <c r="V36" i="4" l="1"/>
  <c r="V79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97" i="2"/>
  <c r="V98" i="2"/>
  <c r="V99" i="2"/>
  <c r="V101" i="2"/>
  <c r="V103" i="2"/>
  <c r="V105" i="2"/>
  <c r="V107" i="2"/>
  <c r="V110" i="2"/>
  <c r="V111" i="2"/>
  <c r="V113" i="2"/>
  <c r="V115" i="2"/>
  <c r="V116" i="2"/>
  <c r="V117" i="2"/>
  <c r="V119" i="2"/>
  <c r="V120" i="2"/>
  <c r="V141" i="2"/>
  <c r="V142" i="2"/>
  <c r="V143" i="2"/>
  <c r="V145" i="2"/>
  <c r="V147" i="2"/>
  <c r="V149" i="2"/>
  <c r="V151" i="2"/>
  <c r="V154" i="2"/>
  <c r="V155" i="2"/>
  <c r="V157" i="2"/>
  <c r="V160" i="2"/>
  <c r="V161" i="2"/>
  <c r="V164" i="2"/>
  <c r="V207" i="4" l="1"/>
  <c r="V164" i="4"/>
  <c r="T151" i="2"/>
  <c r="U36" i="4" l="1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0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4" i="4"/>
  <c r="U205" i="4"/>
  <c r="U206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164" i="2"/>
  <c r="U161" i="2"/>
  <c r="U160" i="2"/>
  <c r="U157" i="2"/>
  <c r="U155" i="2"/>
  <c r="U154" i="2"/>
  <c r="U151" i="2"/>
  <c r="U149" i="2"/>
  <c r="U147" i="2"/>
  <c r="U145" i="2"/>
  <c r="U143" i="2"/>
  <c r="U142" i="2"/>
  <c r="U141" i="2"/>
  <c r="U120" i="2"/>
  <c r="U119" i="2"/>
  <c r="U117" i="2"/>
  <c r="U116" i="2"/>
  <c r="U115" i="2"/>
  <c r="U113" i="2"/>
  <c r="U111" i="2"/>
  <c r="U110" i="2"/>
  <c r="U107" i="2"/>
  <c r="U105" i="2"/>
  <c r="U103" i="2"/>
  <c r="U101" i="2"/>
  <c r="U99" i="2"/>
  <c r="U98" i="2"/>
  <c r="U97" i="2"/>
  <c r="U164" i="4" l="1"/>
  <c r="U207" i="4"/>
  <c r="T164" i="2" l="1"/>
  <c r="T161" i="2"/>
  <c r="T160" i="2"/>
  <c r="T157" i="2"/>
  <c r="T155" i="2"/>
  <c r="T154" i="2"/>
  <c r="T149" i="2"/>
  <c r="T147" i="2"/>
  <c r="T145" i="2"/>
  <c r="T143" i="2"/>
  <c r="T142" i="2"/>
  <c r="T141" i="2"/>
  <c r="S164" i="2"/>
  <c r="S161" i="2"/>
  <c r="S160" i="2"/>
  <c r="S157" i="2"/>
  <c r="S155" i="2"/>
  <c r="S154" i="2"/>
  <c r="S151" i="2"/>
  <c r="S149" i="2"/>
  <c r="S147" i="2"/>
  <c r="S145" i="2"/>
  <c r="S143" i="2"/>
  <c r="S142" i="2"/>
  <c r="S141" i="2"/>
  <c r="T120" i="2"/>
  <c r="T119" i="2"/>
  <c r="T117" i="2"/>
  <c r="T116" i="2"/>
  <c r="T115" i="2"/>
  <c r="T113" i="2"/>
  <c r="T111" i="2"/>
  <c r="T110" i="2"/>
  <c r="T107" i="2"/>
  <c r="T105" i="2"/>
  <c r="T103" i="2"/>
  <c r="T101" i="2"/>
  <c r="T99" i="2"/>
  <c r="T98" i="2"/>
  <c r="T97" i="2"/>
  <c r="S120" i="2"/>
  <c r="S119" i="2"/>
  <c r="S117" i="2"/>
  <c r="S116" i="2"/>
  <c r="S115" i="2"/>
  <c r="S113" i="2"/>
  <c r="S111" i="2"/>
  <c r="S110" i="2"/>
  <c r="S107" i="2"/>
  <c r="S105" i="2"/>
  <c r="S103" i="2"/>
  <c r="S101" i="2"/>
  <c r="S99" i="2"/>
  <c r="S98" i="2"/>
  <c r="S97" i="2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S253" i="4"/>
  <c r="S252" i="4"/>
  <c r="S251" i="4"/>
  <c r="S250" i="4"/>
  <c r="S249" i="4"/>
  <c r="S248" i="4"/>
  <c r="S247" i="4"/>
  <c r="S246" i="4"/>
  <c r="S245" i="4"/>
  <c r="S244" i="4"/>
  <c r="S243" i="4"/>
  <c r="S242" i="4"/>
  <c r="S241" i="4"/>
  <c r="S240" i="4"/>
  <c r="S239" i="4"/>
  <c r="S238" i="4"/>
  <c r="S237" i="4"/>
  <c r="S236" i="4"/>
  <c r="S235" i="4"/>
  <c r="S234" i="4"/>
  <c r="S233" i="4"/>
  <c r="S232" i="4"/>
  <c r="S231" i="4"/>
  <c r="T206" i="4"/>
  <c r="S206" i="4"/>
  <c r="T205" i="4"/>
  <c r="S205" i="4"/>
  <c r="T204" i="4"/>
  <c r="S204" i="4"/>
  <c r="T203" i="4"/>
  <c r="S203" i="4"/>
  <c r="T202" i="4"/>
  <c r="S202" i="4"/>
  <c r="T201" i="4"/>
  <c r="S201" i="4"/>
  <c r="T200" i="4"/>
  <c r="S200" i="4"/>
  <c r="T199" i="4"/>
  <c r="S199" i="4"/>
  <c r="T198" i="4"/>
  <c r="S198" i="4"/>
  <c r="T197" i="4"/>
  <c r="S197" i="4"/>
  <c r="T196" i="4"/>
  <c r="S196" i="4"/>
  <c r="T195" i="4"/>
  <c r="S195" i="4"/>
  <c r="T194" i="4"/>
  <c r="S194" i="4"/>
  <c r="T193" i="4"/>
  <c r="S193" i="4"/>
  <c r="T192" i="4"/>
  <c r="S192" i="4"/>
  <c r="T191" i="4"/>
  <c r="S191" i="4"/>
  <c r="T190" i="4"/>
  <c r="S190" i="4"/>
  <c r="T189" i="4"/>
  <c r="S189" i="4"/>
  <c r="T188" i="4"/>
  <c r="S188" i="4"/>
  <c r="T187" i="4"/>
  <c r="S187" i="4"/>
  <c r="T186" i="4"/>
  <c r="S186" i="4"/>
  <c r="T185" i="4"/>
  <c r="S185" i="4"/>
  <c r="T184" i="4"/>
  <c r="S184" i="4"/>
  <c r="T163" i="4"/>
  <c r="S163" i="4"/>
  <c r="T162" i="4"/>
  <c r="S162" i="4"/>
  <c r="T161" i="4"/>
  <c r="S161" i="4"/>
  <c r="T160" i="4"/>
  <c r="S160" i="4"/>
  <c r="T159" i="4"/>
  <c r="S159" i="4"/>
  <c r="T158" i="4"/>
  <c r="S158" i="4"/>
  <c r="T157" i="4"/>
  <c r="S157" i="4"/>
  <c r="T156" i="4"/>
  <c r="S156" i="4"/>
  <c r="T155" i="4"/>
  <c r="S155" i="4"/>
  <c r="T154" i="4"/>
  <c r="S154" i="4"/>
  <c r="T153" i="4"/>
  <c r="S153" i="4"/>
  <c r="T152" i="4"/>
  <c r="S152" i="4"/>
  <c r="T151" i="4"/>
  <c r="S151" i="4"/>
  <c r="T150" i="4"/>
  <c r="S150" i="4"/>
  <c r="T149" i="4"/>
  <c r="S149" i="4"/>
  <c r="T148" i="4"/>
  <c r="S148" i="4"/>
  <c r="T147" i="4"/>
  <c r="S147" i="4"/>
  <c r="T146" i="4"/>
  <c r="S146" i="4"/>
  <c r="T145" i="4"/>
  <c r="S145" i="4"/>
  <c r="T144" i="4"/>
  <c r="S144" i="4"/>
  <c r="T143" i="4"/>
  <c r="S143" i="4"/>
  <c r="T142" i="4"/>
  <c r="S142" i="4"/>
  <c r="T141" i="4"/>
  <c r="S14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36" i="4"/>
  <c r="U79" i="4"/>
  <c r="V254" i="4" s="1"/>
  <c r="S79" i="4"/>
  <c r="T79" i="4"/>
  <c r="T36" i="4"/>
  <c r="S207" i="4" l="1"/>
  <c r="U254" i="4"/>
  <c r="S164" i="4"/>
  <c r="T254" i="4"/>
  <c r="T207" i="4"/>
  <c r="T164" i="4"/>
  <c r="R79" i="4" l="1"/>
  <c r="R36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S254" i="4" l="1"/>
  <c r="R207" i="4"/>
  <c r="R164" i="4"/>
  <c r="R164" i="2" l="1"/>
  <c r="R161" i="2"/>
  <c r="R160" i="2"/>
  <c r="R157" i="2"/>
  <c r="R155" i="2"/>
  <c r="R154" i="2"/>
  <c r="R151" i="2"/>
  <c r="R149" i="2"/>
  <c r="R147" i="2"/>
  <c r="R145" i="2"/>
  <c r="R143" i="2"/>
  <c r="R142" i="2"/>
  <c r="R141" i="2"/>
  <c r="R120" i="2"/>
  <c r="R119" i="2"/>
  <c r="R117" i="2"/>
  <c r="R116" i="2"/>
  <c r="R115" i="2"/>
  <c r="R113" i="2"/>
  <c r="R111" i="2"/>
  <c r="R110" i="2"/>
  <c r="R107" i="2"/>
  <c r="R105" i="2"/>
  <c r="R103" i="2"/>
  <c r="R101" i="2"/>
  <c r="R99" i="2"/>
  <c r="R98" i="2"/>
  <c r="R97" i="2"/>
  <c r="P244" i="4" l="1"/>
  <c r="Q79" i="4" l="1"/>
  <c r="Q36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164" i="2"/>
  <c r="Q161" i="2"/>
  <c r="Q160" i="2"/>
  <c r="Q157" i="2"/>
  <c r="Q155" i="2"/>
  <c r="Q154" i="2"/>
  <c r="Q151" i="2"/>
  <c r="Q149" i="2"/>
  <c r="Q147" i="2"/>
  <c r="Q145" i="2"/>
  <c r="Q143" i="2"/>
  <c r="Q142" i="2"/>
  <c r="Q141" i="2"/>
  <c r="Q120" i="2"/>
  <c r="Q119" i="2"/>
  <c r="Q117" i="2"/>
  <c r="Q116" i="2"/>
  <c r="Q115" i="2"/>
  <c r="Q113" i="2"/>
  <c r="Q111" i="2"/>
  <c r="Q110" i="2"/>
  <c r="Q107" i="2"/>
  <c r="Q105" i="2"/>
  <c r="Q103" i="2"/>
  <c r="Q101" i="2"/>
  <c r="Q99" i="2"/>
  <c r="Q98" i="2"/>
  <c r="Q97" i="2"/>
  <c r="R254" i="4" l="1"/>
  <c r="Q164" i="4"/>
  <c r="Q207" i="4"/>
  <c r="P36" i="4"/>
  <c r="P97" i="2" l="1"/>
  <c r="P98" i="2"/>
  <c r="P99" i="2"/>
  <c r="P101" i="2"/>
  <c r="P103" i="2"/>
  <c r="P105" i="2"/>
  <c r="P107" i="2"/>
  <c r="P110" i="2"/>
  <c r="P111" i="2"/>
  <c r="P113" i="2"/>
  <c r="P115" i="2"/>
  <c r="P116" i="2"/>
  <c r="P117" i="2"/>
  <c r="P119" i="2"/>
  <c r="P120" i="2"/>
  <c r="P141" i="2"/>
  <c r="P142" i="2"/>
  <c r="P143" i="2"/>
  <c r="P145" i="2"/>
  <c r="P147" i="2"/>
  <c r="P149" i="2"/>
  <c r="P151" i="2"/>
  <c r="P154" i="2"/>
  <c r="P155" i="2"/>
  <c r="P157" i="2"/>
  <c r="P160" i="2"/>
  <c r="P161" i="2"/>
  <c r="P164" i="2"/>
  <c r="P79" i="4"/>
  <c r="Q254" i="4" s="1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5" i="4"/>
  <c r="P246" i="4"/>
  <c r="P247" i="4"/>
  <c r="P248" i="4"/>
  <c r="P249" i="4"/>
  <c r="P250" i="4"/>
  <c r="P251" i="4"/>
  <c r="P252" i="4"/>
  <c r="P253" i="4"/>
  <c r="P164" i="4" l="1"/>
  <c r="P207" i="4"/>
  <c r="F113" i="4" l="1"/>
  <c r="O161" i="2" l="1"/>
  <c r="O36" i="4" l="1"/>
  <c r="O79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P254" i="4" l="1"/>
  <c r="O164" i="4"/>
  <c r="O207" i="4"/>
  <c r="O164" i="2"/>
  <c r="O160" i="2"/>
  <c r="O157" i="2"/>
  <c r="O155" i="2"/>
  <c r="O154" i="2"/>
  <c r="O151" i="2"/>
  <c r="O149" i="2"/>
  <c r="O147" i="2"/>
  <c r="O145" i="2"/>
  <c r="O143" i="2"/>
  <c r="O142" i="2"/>
  <c r="O141" i="2"/>
  <c r="O120" i="2"/>
  <c r="O119" i="2"/>
  <c r="O117" i="2"/>
  <c r="O116" i="2"/>
  <c r="O115" i="2"/>
  <c r="O113" i="2"/>
  <c r="O111" i="2"/>
  <c r="O110" i="2"/>
  <c r="O107" i="2"/>
  <c r="O105" i="2"/>
  <c r="O103" i="2"/>
  <c r="O101" i="2"/>
  <c r="O99" i="2"/>
  <c r="O98" i="2"/>
  <c r="O97" i="2"/>
  <c r="F98" i="4" l="1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4" i="4"/>
  <c r="F115" i="4"/>
  <c r="F116" i="4"/>
  <c r="F117" i="4"/>
  <c r="F118" i="4"/>
  <c r="F119" i="4"/>
  <c r="F120" i="4"/>
  <c r="N253" i="4" l="1"/>
  <c r="M253" i="4"/>
  <c r="L253" i="4"/>
  <c r="K253" i="4"/>
  <c r="J253" i="4"/>
  <c r="I253" i="4"/>
  <c r="H253" i="4"/>
  <c r="N252" i="4"/>
  <c r="M252" i="4"/>
  <c r="L252" i="4"/>
  <c r="K252" i="4"/>
  <c r="J252" i="4"/>
  <c r="I252" i="4"/>
  <c r="H252" i="4"/>
  <c r="N251" i="4"/>
  <c r="M251" i="4"/>
  <c r="L251" i="4"/>
  <c r="K251" i="4"/>
  <c r="J251" i="4"/>
  <c r="I251" i="4"/>
  <c r="H251" i="4"/>
  <c r="N250" i="4"/>
  <c r="M250" i="4"/>
  <c r="L250" i="4"/>
  <c r="K250" i="4"/>
  <c r="J250" i="4"/>
  <c r="I250" i="4"/>
  <c r="H250" i="4"/>
  <c r="N249" i="4"/>
  <c r="M249" i="4"/>
  <c r="L249" i="4"/>
  <c r="K249" i="4"/>
  <c r="J249" i="4"/>
  <c r="I249" i="4"/>
  <c r="H249" i="4"/>
  <c r="N248" i="4"/>
  <c r="M248" i="4"/>
  <c r="L248" i="4"/>
  <c r="K248" i="4"/>
  <c r="J248" i="4"/>
  <c r="I248" i="4"/>
  <c r="H248" i="4"/>
  <c r="N247" i="4"/>
  <c r="M247" i="4"/>
  <c r="L247" i="4"/>
  <c r="K247" i="4"/>
  <c r="J247" i="4"/>
  <c r="I247" i="4"/>
  <c r="H247" i="4"/>
  <c r="N246" i="4"/>
  <c r="M246" i="4"/>
  <c r="L246" i="4"/>
  <c r="K246" i="4"/>
  <c r="J246" i="4"/>
  <c r="I246" i="4"/>
  <c r="H246" i="4"/>
  <c r="N245" i="4"/>
  <c r="M245" i="4"/>
  <c r="L245" i="4"/>
  <c r="K245" i="4"/>
  <c r="J245" i="4"/>
  <c r="I245" i="4"/>
  <c r="H245" i="4"/>
  <c r="N244" i="4"/>
  <c r="M244" i="4"/>
  <c r="L244" i="4"/>
  <c r="K244" i="4"/>
  <c r="J244" i="4"/>
  <c r="I244" i="4"/>
  <c r="H244" i="4"/>
  <c r="N243" i="4"/>
  <c r="M243" i="4"/>
  <c r="L243" i="4"/>
  <c r="K243" i="4"/>
  <c r="J243" i="4"/>
  <c r="I243" i="4"/>
  <c r="H243" i="4"/>
  <c r="N242" i="4"/>
  <c r="M242" i="4"/>
  <c r="L242" i="4"/>
  <c r="K242" i="4"/>
  <c r="J242" i="4"/>
  <c r="I242" i="4"/>
  <c r="H242" i="4"/>
  <c r="N241" i="4"/>
  <c r="M241" i="4"/>
  <c r="L241" i="4"/>
  <c r="K241" i="4"/>
  <c r="J241" i="4"/>
  <c r="I241" i="4"/>
  <c r="H241" i="4"/>
  <c r="N240" i="4"/>
  <c r="M240" i="4"/>
  <c r="L240" i="4"/>
  <c r="K240" i="4"/>
  <c r="J240" i="4"/>
  <c r="I240" i="4"/>
  <c r="H240" i="4"/>
  <c r="N239" i="4"/>
  <c r="M239" i="4"/>
  <c r="L239" i="4"/>
  <c r="K239" i="4"/>
  <c r="J239" i="4"/>
  <c r="I239" i="4"/>
  <c r="H239" i="4"/>
  <c r="N238" i="4"/>
  <c r="M238" i="4"/>
  <c r="L238" i="4"/>
  <c r="K238" i="4"/>
  <c r="J238" i="4"/>
  <c r="I238" i="4"/>
  <c r="H238" i="4"/>
  <c r="N237" i="4"/>
  <c r="M237" i="4"/>
  <c r="L237" i="4"/>
  <c r="K237" i="4"/>
  <c r="J237" i="4"/>
  <c r="I237" i="4"/>
  <c r="H237" i="4"/>
  <c r="N236" i="4"/>
  <c r="M236" i="4"/>
  <c r="L236" i="4"/>
  <c r="K236" i="4"/>
  <c r="J236" i="4"/>
  <c r="I236" i="4"/>
  <c r="H236" i="4"/>
  <c r="N235" i="4"/>
  <c r="M235" i="4"/>
  <c r="L235" i="4"/>
  <c r="K235" i="4"/>
  <c r="J235" i="4"/>
  <c r="I235" i="4"/>
  <c r="H235" i="4"/>
  <c r="N234" i="4"/>
  <c r="M234" i="4"/>
  <c r="L234" i="4"/>
  <c r="K234" i="4"/>
  <c r="J234" i="4"/>
  <c r="I234" i="4"/>
  <c r="H234" i="4"/>
  <c r="N233" i="4"/>
  <c r="M233" i="4"/>
  <c r="L233" i="4"/>
  <c r="K233" i="4"/>
  <c r="J233" i="4"/>
  <c r="I233" i="4"/>
  <c r="H233" i="4"/>
  <c r="N232" i="4"/>
  <c r="M232" i="4"/>
  <c r="L232" i="4"/>
  <c r="K232" i="4"/>
  <c r="J232" i="4"/>
  <c r="I232" i="4"/>
  <c r="H232" i="4"/>
  <c r="N231" i="4"/>
  <c r="M231" i="4"/>
  <c r="L231" i="4"/>
  <c r="K231" i="4"/>
  <c r="J231" i="4"/>
  <c r="I231" i="4"/>
  <c r="H231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F231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N79" i="4"/>
  <c r="M79" i="4"/>
  <c r="L79" i="4"/>
  <c r="K79" i="4"/>
  <c r="J79" i="4"/>
  <c r="I79" i="4"/>
  <c r="H79" i="4"/>
  <c r="G79" i="4"/>
  <c r="F79" i="4"/>
  <c r="E79" i="4"/>
  <c r="N36" i="4"/>
  <c r="M36" i="4"/>
  <c r="L36" i="4"/>
  <c r="K36" i="4"/>
  <c r="J36" i="4"/>
  <c r="I36" i="4"/>
  <c r="H36" i="4"/>
  <c r="G36" i="4"/>
  <c r="F36" i="4"/>
  <c r="E36" i="4"/>
  <c r="O254" i="4" l="1"/>
  <c r="N254" i="4"/>
  <c r="M254" i="4"/>
  <c r="L254" i="4"/>
  <c r="K254" i="4"/>
  <c r="J254" i="4"/>
  <c r="I254" i="4"/>
  <c r="H254" i="4"/>
  <c r="G254" i="4"/>
  <c r="F254" i="4"/>
  <c r="F113" i="2" l="1"/>
  <c r="G111" i="4" l="1"/>
  <c r="G113" i="2" l="1"/>
  <c r="H113" i="2"/>
  <c r="I113" i="2"/>
  <c r="J113" i="2"/>
  <c r="K113" i="2"/>
  <c r="L113" i="2"/>
  <c r="H151" i="2" l="1"/>
  <c r="N164" i="2" l="1"/>
  <c r="M164" i="2"/>
  <c r="L164" i="2"/>
  <c r="K164" i="2"/>
  <c r="J164" i="2"/>
  <c r="I164" i="2"/>
  <c r="H164" i="2"/>
  <c r="G164" i="2"/>
  <c r="F164" i="2"/>
  <c r="N161" i="2"/>
  <c r="M161" i="2"/>
  <c r="L161" i="2"/>
  <c r="K161" i="2"/>
  <c r="J161" i="2"/>
  <c r="I161" i="2"/>
  <c r="H161" i="2"/>
  <c r="G161" i="2"/>
  <c r="F161" i="2"/>
  <c r="N160" i="2"/>
  <c r="M160" i="2"/>
  <c r="L160" i="2"/>
  <c r="K160" i="2"/>
  <c r="J160" i="2"/>
  <c r="I160" i="2"/>
  <c r="H160" i="2"/>
  <c r="G160" i="2"/>
  <c r="F160" i="2"/>
  <c r="N155" i="2"/>
  <c r="M155" i="2"/>
  <c r="L155" i="2"/>
  <c r="K155" i="2"/>
  <c r="J155" i="2"/>
  <c r="I155" i="2"/>
  <c r="H155" i="2"/>
  <c r="G155" i="2"/>
  <c r="F155" i="2"/>
  <c r="N154" i="2"/>
  <c r="M154" i="2"/>
  <c r="L154" i="2"/>
  <c r="K154" i="2"/>
  <c r="J154" i="2"/>
  <c r="I154" i="2"/>
  <c r="H154" i="2"/>
  <c r="G154" i="2"/>
  <c r="F154" i="2"/>
  <c r="N151" i="2"/>
  <c r="M151" i="2"/>
  <c r="L151" i="2"/>
  <c r="K151" i="2"/>
  <c r="J151" i="2"/>
  <c r="I151" i="2"/>
  <c r="G151" i="2"/>
  <c r="F151" i="2"/>
  <c r="N149" i="2"/>
  <c r="M149" i="2"/>
  <c r="L149" i="2"/>
  <c r="K149" i="2"/>
  <c r="J149" i="2"/>
  <c r="I149" i="2"/>
  <c r="H149" i="2"/>
  <c r="G149" i="2"/>
  <c r="F149" i="2"/>
  <c r="N147" i="2"/>
  <c r="M147" i="2"/>
  <c r="L147" i="2"/>
  <c r="K147" i="2"/>
  <c r="J147" i="2"/>
  <c r="I147" i="2"/>
  <c r="H147" i="2"/>
  <c r="G147" i="2"/>
  <c r="F147" i="2"/>
  <c r="N145" i="2"/>
  <c r="M145" i="2"/>
  <c r="L145" i="2"/>
  <c r="K145" i="2"/>
  <c r="J145" i="2"/>
  <c r="I145" i="2"/>
  <c r="H145" i="2"/>
  <c r="G145" i="2"/>
  <c r="F145" i="2"/>
  <c r="N143" i="2"/>
  <c r="M143" i="2"/>
  <c r="L143" i="2"/>
  <c r="K143" i="2"/>
  <c r="J143" i="2"/>
  <c r="I143" i="2"/>
  <c r="H143" i="2"/>
  <c r="G143" i="2"/>
  <c r="F143" i="2"/>
  <c r="N142" i="2"/>
  <c r="M142" i="2"/>
  <c r="L142" i="2"/>
  <c r="K142" i="2"/>
  <c r="J142" i="2"/>
  <c r="I142" i="2"/>
  <c r="H142" i="2"/>
  <c r="G142" i="2"/>
  <c r="F142" i="2"/>
  <c r="N141" i="2"/>
  <c r="M141" i="2"/>
  <c r="L141" i="2"/>
  <c r="K141" i="2"/>
  <c r="J141" i="2"/>
  <c r="I141" i="2"/>
  <c r="H141" i="2"/>
  <c r="G141" i="2"/>
  <c r="F141" i="2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184" i="4"/>
  <c r="N207" i="4" l="1"/>
  <c r="M207" i="4"/>
  <c r="L207" i="4"/>
  <c r="K207" i="4"/>
  <c r="J207" i="4"/>
  <c r="I207" i="4"/>
  <c r="H207" i="4"/>
  <c r="G207" i="4"/>
  <c r="F207" i="4"/>
  <c r="N120" i="2"/>
  <c r="M120" i="2"/>
  <c r="L120" i="2"/>
  <c r="K120" i="2"/>
  <c r="J120" i="2"/>
  <c r="I120" i="2"/>
  <c r="H120" i="2"/>
  <c r="G120" i="2"/>
  <c r="F120" i="2"/>
  <c r="N120" i="4" l="1"/>
  <c r="M120" i="4"/>
  <c r="L120" i="4"/>
  <c r="K120" i="4"/>
  <c r="J120" i="4"/>
  <c r="I120" i="4"/>
  <c r="H120" i="4"/>
  <c r="G120" i="4"/>
  <c r="N119" i="4"/>
  <c r="M119" i="4"/>
  <c r="L119" i="4"/>
  <c r="K119" i="4"/>
  <c r="J119" i="4"/>
  <c r="I119" i="4"/>
  <c r="H119" i="4"/>
  <c r="G119" i="4"/>
  <c r="N118" i="4"/>
  <c r="M118" i="4"/>
  <c r="L118" i="4"/>
  <c r="K118" i="4"/>
  <c r="J118" i="4"/>
  <c r="I118" i="4"/>
  <c r="H118" i="4"/>
  <c r="G118" i="4"/>
  <c r="N117" i="4"/>
  <c r="M117" i="4"/>
  <c r="L117" i="4"/>
  <c r="K117" i="4"/>
  <c r="J117" i="4"/>
  <c r="I117" i="4"/>
  <c r="H117" i="4"/>
  <c r="G117" i="4"/>
  <c r="N116" i="4"/>
  <c r="M116" i="4"/>
  <c r="L116" i="4"/>
  <c r="K116" i="4"/>
  <c r="J116" i="4"/>
  <c r="I116" i="4"/>
  <c r="H116" i="4"/>
  <c r="G116" i="4"/>
  <c r="N115" i="4"/>
  <c r="M115" i="4"/>
  <c r="L115" i="4"/>
  <c r="K115" i="4"/>
  <c r="J115" i="4"/>
  <c r="I115" i="4"/>
  <c r="H115" i="4"/>
  <c r="G115" i="4"/>
  <c r="N114" i="4"/>
  <c r="M114" i="4"/>
  <c r="L114" i="4"/>
  <c r="K114" i="4"/>
  <c r="J114" i="4"/>
  <c r="I114" i="4"/>
  <c r="H114" i="4"/>
  <c r="G114" i="4"/>
  <c r="N113" i="4"/>
  <c r="M113" i="4"/>
  <c r="L113" i="4"/>
  <c r="K113" i="4"/>
  <c r="J113" i="4"/>
  <c r="I113" i="4"/>
  <c r="H113" i="4"/>
  <c r="G113" i="4"/>
  <c r="N112" i="4"/>
  <c r="M112" i="4"/>
  <c r="L112" i="4"/>
  <c r="K112" i="4"/>
  <c r="J112" i="4"/>
  <c r="I112" i="4"/>
  <c r="H112" i="4"/>
  <c r="G112" i="4"/>
  <c r="N111" i="4"/>
  <c r="M111" i="4"/>
  <c r="L111" i="4"/>
  <c r="K111" i="4"/>
  <c r="J111" i="4"/>
  <c r="I111" i="4"/>
  <c r="H111" i="4"/>
  <c r="N110" i="4"/>
  <c r="M110" i="4"/>
  <c r="L110" i="4"/>
  <c r="K110" i="4"/>
  <c r="J110" i="4"/>
  <c r="I110" i="4"/>
  <c r="H110" i="4"/>
  <c r="G110" i="4"/>
  <c r="N109" i="4"/>
  <c r="M109" i="4"/>
  <c r="L109" i="4"/>
  <c r="K109" i="4"/>
  <c r="J109" i="4"/>
  <c r="I109" i="4"/>
  <c r="H109" i="4"/>
  <c r="G109" i="4"/>
  <c r="N108" i="4"/>
  <c r="M108" i="4"/>
  <c r="L108" i="4"/>
  <c r="K108" i="4"/>
  <c r="J108" i="4"/>
  <c r="I108" i="4"/>
  <c r="H108" i="4"/>
  <c r="G108" i="4"/>
  <c r="N107" i="4"/>
  <c r="M107" i="4"/>
  <c r="L107" i="4"/>
  <c r="K107" i="4"/>
  <c r="J107" i="4"/>
  <c r="I107" i="4"/>
  <c r="H107" i="4"/>
  <c r="G107" i="4"/>
  <c r="N106" i="4"/>
  <c r="M106" i="4"/>
  <c r="L106" i="4"/>
  <c r="K106" i="4"/>
  <c r="J106" i="4"/>
  <c r="I106" i="4"/>
  <c r="H106" i="4"/>
  <c r="G106" i="4"/>
  <c r="N105" i="4"/>
  <c r="M105" i="4"/>
  <c r="L105" i="4"/>
  <c r="K105" i="4"/>
  <c r="J105" i="4"/>
  <c r="I105" i="4"/>
  <c r="H105" i="4"/>
  <c r="G105" i="4"/>
  <c r="N104" i="4"/>
  <c r="M104" i="4"/>
  <c r="L104" i="4"/>
  <c r="K104" i="4"/>
  <c r="J104" i="4"/>
  <c r="I104" i="4"/>
  <c r="H104" i="4"/>
  <c r="G104" i="4"/>
  <c r="N103" i="4"/>
  <c r="M103" i="4"/>
  <c r="L103" i="4"/>
  <c r="K103" i="4"/>
  <c r="J103" i="4"/>
  <c r="I103" i="4"/>
  <c r="H103" i="4"/>
  <c r="G103" i="4"/>
  <c r="N102" i="4"/>
  <c r="M102" i="4"/>
  <c r="L102" i="4"/>
  <c r="K102" i="4"/>
  <c r="J102" i="4"/>
  <c r="I102" i="4"/>
  <c r="H102" i="4"/>
  <c r="G102" i="4"/>
  <c r="N101" i="4"/>
  <c r="M101" i="4"/>
  <c r="L101" i="4"/>
  <c r="K101" i="4"/>
  <c r="J101" i="4"/>
  <c r="I101" i="4"/>
  <c r="H101" i="4"/>
  <c r="G101" i="4"/>
  <c r="N100" i="4"/>
  <c r="M100" i="4"/>
  <c r="L100" i="4"/>
  <c r="K100" i="4"/>
  <c r="J100" i="4"/>
  <c r="I100" i="4"/>
  <c r="H100" i="4"/>
  <c r="G100" i="4"/>
  <c r="N99" i="4"/>
  <c r="M99" i="4"/>
  <c r="L99" i="4"/>
  <c r="K99" i="4"/>
  <c r="J99" i="4"/>
  <c r="I99" i="4"/>
  <c r="H99" i="4"/>
  <c r="G99" i="4"/>
  <c r="N98" i="4"/>
  <c r="M98" i="4"/>
  <c r="L98" i="4"/>
  <c r="K98" i="4"/>
  <c r="J98" i="4"/>
  <c r="I98" i="4"/>
  <c r="H98" i="4"/>
  <c r="G98" i="4"/>
  <c r="G101" i="2"/>
  <c r="N117" i="2"/>
  <c r="M117" i="2"/>
  <c r="L117" i="2"/>
  <c r="K117" i="2"/>
  <c r="J117" i="2"/>
  <c r="I117" i="2"/>
  <c r="H117" i="2"/>
  <c r="G117" i="2"/>
  <c r="F117" i="2"/>
  <c r="N116" i="2"/>
  <c r="M116" i="2"/>
  <c r="L116" i="2"/>
  <c r="K116" i="2"/>
  <c r="J116" i="2"/>
  <c r="I116" i="2"/>
  <c r="H116" i="2"/>
  <c r="G116" i="2"/>
  <c r="F116" i="2"/>
  <c r="N113" i="2"/>
  <c r="M113" i="2"/>
  <c r="N111" i="2"/>
  <c r="M111" i="2"/>
  <c r="L111" i="2"/>
  <c r="K111" i="2"/>
  <c r="J111" i="2"/>
  <c r="I111" i="2"/>
  <c r="H111" i="2"/>
  <c r="G111" i="2"/>
  <c r="F111" i="2"/>
  <c r="N110" i="2"/>
  <c r="M110" i="2"/>
  <c r="L110" i="2"/>
  <c r="K110" i="2"/>
  <c r="J110" i="2"/>
  <c r="I110" i="2"/>
  <c r="H110" i="2"/>
  <c r="G110" i="2"/>
  <c r="F110" i="2"/>
  <c r="N107" i="2"/>
  <c r="M107" i="2"/>
  <c r="L107" i="2"/>
  <c r="K107" i="2"/>
  <c r="J107" i="2"/>
  <c r="I107" i="2"/>
  <c r="H107" i="2"/>
  <c r="G107" i="2"/>
  <c r="F107" i="2"/>
  <c r="N105" i="2"/>
  <c r="M105" i="2"/>
  <c r="L105" i="2"/>
  <c r="K105" i="2"/>
  <c r="J105" i="2"/>
  <c r="I105" i="2"/>
  <c r="H105" i="2"/>
  <c r="G105" i="2"/>
  <c r="F105" i="2"/>
  <c r="N103" i="2"/>
  <c r="M103" i="2"/>
  <c r="L103" i="2"/>
  <c r="K103" i="2"/>
  <c r="J103" i="2"/>
  <c r="I103" i="2"/>
  <c r="H103" i="2"/>
  <c r="G103" i="2"/>
  <c r="F103" i="2"/>
  <c r="N101" i="2"/>
  <c r="M101" i="2"/>
  <c r="L101" i="2"/>
  <c r="K101" i="2"/>
  <c r="J101" i="2"/>
  <c r="I101" i="2"/>
  <c r="H101" i="2"/>
  <c r="F101" i="2"/>
  <c r="F99" i="2"/>
  <c r="G99" i="2"/>
  <c r="H99" i="2"/>
  <c r="I99" i="2"/>
  <c r="J99" i="2"/>
  <c r="K99" i="2"/>
  <c r="L99" i="2"/>
  <c r="M99" i="2"/>
  <c r="N99" i="2"/>
  <c r="F98" i="2"/>
  <c r="G98" i="2"/>
  <c r="H98" i="2"/>
  <c r="I98" i="2"/>
  <c r="J98" i="2"/>
  <c r="K98" i="2"/>
  <c r="L98" i="2"/>
  <c r="M98" i="2"/>
  <c r="N98" i="2"/>
  <c r="G97" i="2"/>
  <c r="H97" i="2"/>
  <c r="I97" i="2"/>
  <c r="J97" i="2"/>
  <c r="K97" i="2"/>
  <c r="L97" i="2"/>
  <c r="M97" i="2"/>
  <c r="N97" i="2"/>
  <c r="F97" i="2"/>
  <c r="N157" i="2" l="1"/>
  <c r="M157" i="2"/>
  <c r="K157" i="2"/>
  <c r="I157" i="2"/>
  <c r="L157" i="2"/>
  <c r="J157" i="2"/>
  <c r="H157" i="2"/>
  <c r="G157" i="2"/>
  <c r="F157" i="2"/>
  <c r="E142" i="4" l="1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41" i="4"/>
  <c r="N119" i="2" l="1"/>
  <c r="M119" i="2"/>
  <c r="N115" i="2"/>
  <c r="M115" i="2"/>
  <c r="E164" i="4"/>
  <c r="J142" i="4" l="1"/>
  <c r="J144" i="4"/>
  <c r="J146" i="4"/>
  <c r="J148" i="4"/>
  <c r="J150" i="4"/>
  <c r="J152" i="4"/>
  <c r="J154" i="4"/>
  <c r="J156" i="4"/>
  <c r="J158" i="4"/>
  <c r="J160" i="4"/>
  <c r="J162" i="4"/>
  <c r="F153" i="4"/>
  <c r="K142" i="4"/>
  <c r="K144" i="4"/>
  <c r="K146" i="4"/>
  <c r="K148" i="4"/>
  <c r="K150" i="4"/>
  <c r="K152" i="4"/>
  <c r="K154" i="4"/>
  <c r="K156" i="4"/>
  <c r="K158" i="4"/>
  <c r="K160" i="4"/>
  <c r="K162" i="4"/>
  <c r="F154" i="4"/>
  <c r="M141" i="4"/>
  <c r="L142" i="4"/>
  <c r="L144" i="4"/>
  <c r="L146" i="4"/>
  <c r="L148" i="4"/>
  <c r="L150" i="4"/>
  <c r="L152" i="4"/>
  <c r="L154" i="4"/>
  <c r="L156" i="4"/>
  <c r="L158" i="4"/>
  <c r="L160" i="4"/>
  <c r="L162" i="4"/>
  <c r="F155" i="4"/>
  <c r="M142" i="4"/>
  <c r="M144" i="4"/>
  <c r="M146" i="4"/>
  <c r="M148" i="4"/>
  <c r="M150" i="4"/>
  <c r="M152" i="4"/>
  <c r="M154" i="4"/>
  <c r="M156" i="4"/>
  <c r="M158" i="4"/>
  <c r="M160" i="4"/>
  <c r="M162" i="4"/>
  <c r="F156" i="4"/>
  <c r="F141" i="4"/>
  <c r="N142" i="4"/>
  <c r="N144" i="4"/>
  <c r="N146" i="4"/>
  <c r="N148" i="4"/>
  <c r="N150" i="4"/>
  <c r="N152" i="4"/>
  <c r="N154" i="4"/>
  <c r="N156" i="4"/>
  <c r="N158" i="4"/>
  <c r="N160" i="4"/>
  <c r="N162" i="4"/>
  <c r="F157" i="4"/>
  <c r="G143" i="4"/>
  <c r="G145" i="4"/>
  <c r="G147" i="4"/>
  <c r="G149" i="4"/>
  <c r="G151" i="4"/>
  <c r="G153" i="4"/>
  <c r="G155" i="4"/>
  <c r="G157" i="4"/>
  <c r="G159" i="4"/>
  <c r="G161" i="4"/>
  <c r="G163" i="4"/>
  <c r="F142" i="4"/>
  <c r="F158" i="4"/>
  <c r="H141" i="4"/>
  <c r="H143" i="4"/>
  <c r="H145" i="4"/>
  <c r="H147" i="4"/>
  <c r="H149" i="4"/>
  <c r="H151" i="4"/>
  <c r="H153" i="4"/>
  <c r="H155" i="4"/>
  <c r="H157" i="4"/>
  <c r="H159" i="4"/>
  <c r="H161" i="4"/>
  <c r="H163" i="4"/>
  <c r="F143" i="4"/>
  <c r="F159" i="4"/>
  <c r="I143" i="4"/>
  <c r="I145" i="4"/>
  <c r="I147" i="4"/>
  <c r="I149" i="4"/>
  <c r="I151" i="4"/>
  <c r="I153" i="4"/>
  <c r="I155" i="4"/>
  <c r="I157" i="4"/>
  <c r="I159" i="4"/>
  <c r="I161" i="4"/>
  <c r="I163" i="4"/>
  <c r="F144" i="4"/>
  <c r="F160" i="4"/>
  <c r="J141" i="4"/>
  <c r="J143" i="4"/>
  <c r="J145" i="4"/>
  <c r="J147" i="4"/>
  <c r="J149" i="4"/>
  <c r="J151" i="4"/>
  <c r="J153" i="4"/>
  <c r="J155" i="4"/>
  <c r="J157" i="4"/>
  <c r="J159" i="4"/>
  <c r="J161" i="4"/>
  <c r="J163" i="4"/>
  <c r="F145" i="4"/>
  <c r="F161" i="4"/>
  <c r="K143" i="4"/>
  <c r="K145" i="4"/>
  <c r="K147" i="4"/>
  <c r="K149" i="4"/>
  <c r="K151" i="4"/>
  <c r="K153" i="4"/>
  <c r="K155" i="4"/>
  <c r="K157" i="4"/>
  <c r="K159" i="4"/>
  <c r="K161" i="4"/>
  <c r="K163" i="4"/>
  <c r="F146" i="4"/>
  <c r="F162" i="4"/>
  <c r="L141" i="4"/>
  <c r="L143" i="4"/>
  <c r="L145" i="4"/>
  <c r="L147" i="4"/>
  <c r="L149" i="4"/>
  <c r="L151" i="4"/>
  <c r="L153" i="4"/>
  <c r="L155" i="4"/>
  <c r="L157" i="4"/>
  <c r="L159" i="4"/>
  <c r="L161" i="4"/>
  <c r="L163" i="4"/>
  <c r="F147" i="4"/>
  <c r="F163" i="4"/>
  <c r="M143" i="4"/>
  <c r="M145" i="4"/>
  <c r="M147" i="4"/>
  <c r="M149" i="4"/>
  <c r="M151" i="4"/>
  <c r="M153" i="4"/>
  <c r="M155" i="4"/>
  <c r="M157" i="4"/>
  <c r="M159" i="4"/>
  <c r="M161" i="4"/>
  <c r="M163" i="4"/>
  <c r="F148" i="4"/>
  <c r="N141" i="4"/>
  <c r="N143" i="4"/>
  <c r="N145" i="4"/>
  <c r="N147" i="4"/>
  <c r="N149" i="4"/>
  <c r="N151" i="4"/>
  <c r="N153" i="4"/>
  <c r="N155" i="4"/>
  <c r="N157" i="4"/>
  <c r="N159" i="4"/>
  <c r="N161" i="4"/>
  <c r="N163" i="4"/>
  <c r="F149" i="4"/>
  <c r="G142" i="4"/>
  <c r="G144" i="4"/>
  <c r="G146" i="4"/>
  <c r="G148" i="4"/>
  <c r="G150" i="4"/>
  <c r="G152" i="4"/>
  <c r="G154" i="4"/>
  <c r="G156" i="4"/>
  <c r="G158" i="4"/>
  <c r="G160" i="4"/>
  <c r="G162" i="4"/>
  <c r="F150" i="4"/>
  <c r="I141" i="4"/>
  <c r="G141" i="4"/>
  <c r="H142" i="4"/>
  <c r="H144" i="4"/>
  <c r="H146" i="4"/>
  <c r="H148" i="4"/>
  <c r="H150" i="4"/>
  <c r="H152" i="4"/>
  <c r="H154" i="4"/>
  <c r="H156" i="4"/>
  <c r="H158" i="4"/>
  <c r="H160" i="4"/>
  <c r="H162" i="4"/>
  <c r="F151" i="4"/>
  <c r="I142" i="4"/>
  <c r="I144" i="4"/>
  <c r="I146" i="4"/>
  <c r="I148" i="4"/>
  <c r="I150" i="4"/>
  <c r="I152" i="4"/>
  <c r="I154" i="4"/>
  <c r="I156" i="4"/>
  <c r="I158" i="4"/>
  <c r="I160" i="4"/>
  <c r="I162" i="4"/>
  <c r="F152" i="4"/>
  <c r="K141" i="4"/>
  <c r="L164" i="4" l="1"/>
  <c r="H164" i="4"/>
  <c r="I164" i="4"/>
  <c r="J164" i="4"/>
  <c r="F164" i="4"/>
  <c r="G164" i="4"/>
  <c r="N164" i="4"/>
  <c r="M164" i="4"/>
  <c r="K16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EPM</author>
  </authors>
  <commentList>
    <comment ref="R37" authorId="0" shapeId="0" xr:uid="{5115A8FB-65B9-4709-913B-FDBBE868E028}">
      <text>
        <r>
          <rPr>
            <b/>
            <sz val="9"/>
            <color indexed="81"/>
            <rFont val="Tahoma"/>
            <family val="2"/>
          </rPr>
          <t>EPM:</t>
        </r>
        <r>
          <rPr>
            <sz val="9"/>
            <color indexed="81"/>
            <rFont val="Tahoma"/>
            <family val="2"/>
          </rPr>
          <t xml:space="preserve">
Estimer niveaux par produit pour FBCF plutôt que l'évolution</t>
        </r>
      </text>
    </comment>
  </commentList>
</comments>
</file>

<file path=xl/sharedStrings.xml><?xml version="1.0" encoding="utf-8"?>
<sst xmlns="http://schemas.openxmlformats.org/spreadsheetml/2006/main" count="250" uniqueCount="59">
  <si>
    <t>Dépenses de consommation finale des ménages</t>
  </si>
  <si>
    <t>Agriculture</t>
  </si>
  <si>
    <t>Elevage, pêche</t>
  </si>
  <si>
    <t>Sylviculture</t>
  </si>
  <si>
    <t>Industrie exctractive</t>
  </si>
  <si>
    <t>Alimentaire, baoisson, tabac</t>
  </si>
  <si>
    <t>Textile</t>
  </si>
  <si>
    <t>Bois, papiers, imprimerie</t>
  </si>
  <si>
    <t>Matériaux de construction</t>
  </si>
  <si>
    <t>Industrie métallique</t>
  </si>
  <si>
    <t>Machine, matériels  électriques</t>
  </si>
  <si>
    <t>Industries diverses</t>
  </si>
  <si>
    <t>Electricité, eau, gaz</t>
  </si>
  <si>
    <t>BTP</t>
  </si>
  <si>
    <t>Commerce, entretiens, réparations</t>
  </si>
  <si>
    <t>Hôtel, restaurant</t>
  </si>
  <si>
    <t>Transport</t>
  </si>
  <si>
    <t>Poste et télécommunication</t>
  </si>
  <si>
    <t>Banque, assurance</t>
  </si>
  <si>
    <t>Administration</t>
  </si>
  <si>
    <t>Services rendus aux ménages</t>
  </si>
  <si>
    <t>Farany</t>
  </si>
  <si>
    <t>COMPTES NATIONAUX REBASES</t>
  </si>
  <si>
    <t>(Année de base 2007)</t>
  </si>
  <si>
    <r>
      <rPr>
        <b/>
        <u/>
        <sz val="10"/>
        <rFont val="Times New Roman"/>
        <family val="1"/>
      </rPr>
      <t xml:space="preserve">Tableau,  Madagascar </t>
    </r>
    <r>
      <rPr>
        <b/>
        <sz val="10"/>
        <rFont val="Times New Roman"/>
        <family val="1"/>
      </rPr>
      <t>: Origines et emplois des ressources aux prix courants,</t>
    </r>
  </si>
  <si>
    <t>(en milliards d'Ariary)</t>
  </si>
  <si>
    <t xml:space="preserve">  Secteur Primaire</t>
  </si>
  <si>
    <t xml:space="preserve">  Secteur Secondaire</t>
  </si>
  <si>
    <t xml:space="preserve">  Secteur Tertiaire</t>
  </si>
  <si>
    <t>SIFIM</t>
  </si>
  <si>
    <t xml:space="preserve">  PIB aux prix de base</t>
  </si>
  <si>
    <t xml:space="preserve">  Impôts sur les produits</t>
  </si>
  <si>
    <t>PIB aux prix d'acquisition</t>
  </si>
  <si>
    <t>Ressources disponibles totales</t>
  </si>
  <si>
    <t>Dépenses de consommation finale</t>
  </si>
  <si>
    <t>Formation brute de capital</t>
  </si>
  <si>
    <t>Formation brute de capital fixe</t>
  </si>
  <si>
    <t>Variation des stocks</t>
  </si>
  <si>
    <r>
      <rPr>
        <b/>
        <u/>
        <sz val="10"/>
        <rFont val="Times New Roman"/>
        <family val="1"/>
      </rPr>
      <t>Source</t>
    </r>
    <r>
      <rPr>
        <sz val="10"/>
        <rFont val="Times New Roman"/>
        <family val="1"/>
      </rPr>
      <t xml:space="preserve"> : Institut National de la Statistique/Direction des Synthèses Economiques</t>
    </r>
  </si>
  <si>
    <t>Note: (*) version provisoire; SIFIM : Service d'Intermédiation Financière Indirectement Mesuré ("Charges non imputées", sous les anciens comptes)</t>
  </si>
  <si>
    <t xml:space="preserve">Dépenses de consommation finale des Ménages </t>
  </si>
  <si>
    <t>Services aux entreprises</t>
  </si>
  <si>
    <t xml:space="preserve">Education </t>
  </si>
  <si>
    <t xml:space="preserve">Santé </t>
  </si>
  <si>
    <t xml:space="preserve">Par Branche d'activité </t>
  </si>
  <si>
    <r>
      <rPr>
        <b/>
        <u/>
        <sz val="10"/>
        <rFont val="Times New Roman"/>
        <family val="1"/>
      </rPr>
      <t xml:space="preserve">Tableau,  Madagascar </t>
    </r>
    <r>
      <rPr>
        <b/>
        <sz val="10"/>
        <rFont val="Times New Roman"/>
        <family val="1"/>
      </rPr>
      <t>: Pondération des Branches d'activités ,</t>
    </r>
  </si>
  <si>
    <t>Total</t>
  </si>
  <si>
    <r>
      <rPr>
        <b/>
        <u/>
        <sz val="10"/>
        <rFont val="Times New Roman"/>
        <family val="1"/>
      </rPr>
      <t xml:space="preserve">Tableau,  Madagascar </t>
    </r>
    <r>
      <rPr>
        <b/>
        <sz val="10"/>
        <rFont val="Times New Roman"/>
        <family val="1"/>
      </rPr>
      <t xml:space="preserve">: Taux de croissance annuel </t>
    </r>
  </si>
  <si>
    <r>
      <rPr>
        <b/>
        <u/>
        <sz val="10"/>
        <rFont val="Times New Roman"/>
        <family val="1"/>
      </rPr>
      <t xml:space="preserve">Tableau,  Madagascar </t>
    </r>
    <r>
      <rPr>
        <b/>
        <sz val="10"/>
        <rFont val="Times New Roman"/>
        <family val="1"/>
      </rPr>
      <t>: Valeur Ajoutée Brute aux prix courants,</t>
    </r>
  </si>
  <si>
    <r>
      <rPr>
        <b/>
        <u/>
        <sz val="10"/>
        <rFont val="Times New Roman"/>
        <family val="1"/>
      </rPr>
      <t xml:space="preserve">Tableau,  Madagascar </t>
    </r>
    <r>
      <rPr>
        <b/>
        <sz val="10"/>
        <rFont val="Times New Roman"/>
        <family val="1"/>
      </rPr>
      <t>: Valeur Ajoutée Brute aux prix constants,</t>
    </r>
  </si>
  <si>
    <r>
      <rPr>
        <b/>
        <u/>
        <sz val="10"/>
        <rFont val="Times New Roman"/>
        <family val="1"/>
      </rPr>
      <t xml:space="preserve">Tableau,  Madagascar </t>
    </r>
    <r>
      <rPr>
        <b/>
        <sz val="10"/>
        <rFont val="Times New Roman"/>
        <family val="1"/>
      </rPr>
      <t>: Taux de croissance annuel,</t>
    </r>
  </si>
  <si>
    <r>
      <rPr>
        <b/>
        <u/>
        <sz val="10"/>
        <rFont val="Times New Roman"/>
        <family val="1"/>
      </rPr>
      <t xml:space="preserve">Tableau,  Madagascar </t>
    </r>
    <r>
      <rPr>
        <b/>
        <sz val="10"/>
        <rFont val="Times New Roman"/>
        <family val="1"/>
      </rPr>
      <t>: Contribution des branches d'activités à la croissance,</t>
    </r>
  </si>
  <si>
    <r>
      <rPr>
        <b/>
        <u/>
        <sz val="10"/>
        <rFont val="Times New Roman"/>
        <family val="1"/>
      </rPr>
      <t xml:space="preserve">Tableau,  Madagascar </t>
    </r>
    <r>
      <rPr>
        <b/>
        <sz val="10"/>
        <rFont val="Times New Roman"/>
        <family val="1"/>
      </rPr>
      <t>: Origines et emplois des ressources aux prix constants,</t>
    </r>
  </si>
  <si>
    <r>
      <rPr>
        <b/>
        <u/>
        <sz val="10"/>
        <rFont val="Times New Roman"/>
        <family val="1"/>
      </rPr>
      <t xml:space="preserve">Tableau,  Madagascar </t>
    </r>
    <r>
      <rPr>
        <b/>
        <sz val="10"/>
        <rFont val="Times New Roman"/>
        <family val="1"/>
      </rPr>
      <t>: Inflation annuelle,</t>
    </r>
  </si>
  <si>
    <t>Alimentaire, boisson, tabac</t>
  </si>
  <si>
    <t xml:space="preserve">Importations nettes de biens et services </t>
  </si>
  <si>
    <t xml:space="preserve">   Importations </t>
  </si>
  <si>
    <t xml:space="preserve">   Exportations </t>
  </si>
  <si>
    <t>Dépenses de consommation finale des Administrations Publiques et des ISBLSM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</si>
</sst>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%"/>
    <numFmt numFmtId="166" formatCode="#,##0.00_ ;\-#,##0.00\ "/>
    <numFmt numFmtId="167" formatCode="0.0"/>
    <numFmt numFmtId="168" formatCode="0.0_)"/>
    <numFmt numFmtId="169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5" fontId="0" fillId="0" borderId="0" xfId="2" applyNumberFormat="1" applyFont="1"/>
    <xf numFmtId="164" fontId="0" fillId="0" borderId="0" xfId="1" applyFont="1"/>
    <xf numFmtId="0" fontId="4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fill"/>
    </xf>
    <xf numFmtId="0" fontId="0" fillId="2" borderId="1" xfId="0" applyFill="1" applyBorder="1"/>
    <xf numFmtId="0" fontId="7" fillId="2" borderId="1" xfId="0" applyFont="1" applyFill="1" applyBorder="1"/>
    <xf numFmtId="0" fontId="0" fillId="3" borderId="1" xfId="0" applyFill="1" applyBorder="1"/>
    <xf numFmtId="0" fontId="0" fillId="2" borderId="2" xfId="0" applyFill="1" applyBorder="1"/>
    <xf numFmtId="0" fontId="7" fillId="2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fill"/>
    </xf>
    <xf numFmtId="0" fontId="0" fillId="2" borderId="3" xfId="0" applyFill="1" applyBorder="1"/>
    <xf numFmtId="0" fontId="7" fillId="2" borderId="0" xfId="0" applyFont="1" applyFill="1" applyAlignment="1">
      <alignment horizontal="left"/>
    </xf>
    <xf numFmtId="0" fontId="0" fillId="2" borderId="4" xfId="0" applyFill="1" applyBorder="1"/>
    <xf numFmtId="166" fontId="0" fillId="0" borderId="0" xfId="1" applyNumberFormat="1" applyFont="1" applyBorder="1"/>
    <xf numFmtId="0" fontId="7" fillId="2" borderId="0" xfId="0" applyFont="1" applyFill="1" applyAlignment="1">
      <alignment horizontal="left" indent="1"/>
    </xf>
    <xf numFmtId="0" fontId="7" fillId="2" borderId="0" xfId="0" applyFont="1" applyFill="1"/>
    <xf numFmtId="0" fontId="7" fillId="2" borderId="0" xfId="0" applyFont="1" applyFill="1" applyAlignment="1">
      <alignment horizontal="left" indent="2"/>
    </xf>
    <xf numFmtId="0" fontId="0" fillId="2" borderId="4" xfId="0" applyFill="1" applyBorder="1" applyAlignment="1">
      <alignment horizontal="left" indent="2"/>
    </xf>
    <xf numFmtId="0" fontId="7" fillId="2" borderId="0" xfId="0" applyFont="1" applyFill="1" applyAlignment="1">
      <alignment horizontal="left" indent="3"/>
    </xf>
    <xf numFmtId="0" fontId="7" fillId="2" borderId="2" xfId="0" applyFont="1" applyFill="1" applyBorder="1" applyAlignment="1">
      <alignment horizontal="left" indent="3"/>
    </xf>
    <xf numFmtId="0" fontId="0" fillId="2" borderId="5" xfId="0" applyFill="1" applyBorder="1"/>
    <xf numFmtId="166" fontId="0" fillId="0" borderId="2" xfId="1" applyNumberFormat="1" applyFont="1" applyBorder="1"/>
    <xf numFmtId="2" fontId="0" fillId="0" borderId="0" xfId="0" applyNumberFormat="1"/>
    <xf numFmtId="0" fontId="7" fillId="2" borderId="4" xfId="0" applyFont="1" applyFill="1" applyBorder="1" applyAlignment="1">
      <alignment horizontal="fill"/>
    </xf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 indent="1"/>
    </xf>
    <xf numFmtId="0" fontId="7" fillId="2" borderId="4" xfId="0" applyFont="1" applyFill="1" applyBorder="1"/>
    <xf numFmtId="0" fontId="7" fillId="2" borderId="5" xfId="0" applyFont="1" applyFill="1" applyBorder="1" applyAlignment="1">
      <alignment horizontal="left"/>
    </xf>
    <xf numFmtId="2" fontId="0" fillId="0" borderId="2" xfId="0" applyNumberFormat="1" applyBorder="1"/>
    <xf numFmtId="165" fontId="0" fillId="0" borderId="0" xfId="0" applyNumberFormat="1"/>
    <xf numFmtId="2" fontId="0" fillId="0" borderId="6" xfId="0" applyNumberFormat="1" applyBorder="1"/>
    <xf numFmtId="165" fontId="0" fillId="0" borderId="2" xfId="2" applyNumberFormat="1" applyFont="1" applyBorder="1"/>
    <xf numFmtId="167" fontId="0" fillId="0" borderId="0" xfId="0" applyNumberFormat="1"/>
    <xf numFmtId="165" fontId="0" fillId="0" borderId="0" xfId="2" applyNumberFormat="1" applyFont="1" applyBorder="1"/>
    <xf numFmtId="9" fontId="0" fillId="0" borderId="0" xfId="2" applyFont="1" applyBorder="1"/>
    <xf numFmtId="168" fontId="8" fillId="0" borderId="0" xfId="0" applyNumberFormat="1" applyFont="1"/>
    <xf numFmtId="165" fontId="0" fillId="0" borderId="0" xfId="2" applyNumberFormat="1" applyFont="1" applyFill="1"/>
    <xf numFmtId="169" fontId="0" fillId="0" borderId="0" xfId="1" applyNumberFormat="1" applyFont="1"/>
    <xf numFmtId="10" fontId="0" fillId="0" borderId="0" xfId="2" applyNumberFormat="1" applyFont="1"/>
    <xf numFmtId="165" fontId="0" fillId="4" borderId="0" xfId="2" applyNumberFormat="1" applyFont="1" applyFill="1"/>
    <xf numFmtId="10" fontId="0" fillId="0" borderId="0" xfId="2" applyNumberFormat="1" applyFont="1" applyBorder="1"/>
    <xf numFmtId="165" fontId="9" fillId="0" borderId="0" xfId="2" applyNumberFormat="1" applyFont="1" applyFill="1"/>
    <xf numFmtId="1" fontId="0" fillId="0" borderId="6" xfId="0" applyNumberFormat="1" applyBorder="1"/>
    <xf numFmtId="1" fontId="0" fillId="0" borderId="2" xfId="0" applyNumberFormat="1" applyBorder="1"/>
    <xf numFmtId="17" fontId="0" fillId="0" borderId="0" xfId="0" applyNumberFormat="1"/>
    <xf numFmtId="169" fontId="0" fillId="0" borderId="0" xfId="0" applyNumberFormat="1"/>
    <xf numFmtId="167" fontId="2" fillId="0" borderId="0" xfId="0" applyNumberFormat="1" applyFont="1"/>
    <xf numFmtId="167" fontId="0" fillId="0" borderId="0" xfId="1" applyNumberFormat="1" applyFont="1"/>
    <xf numFmtId="167" fontId="0" fillId="0" borderId="2" xfId="1" applyNumberFormat="1" applyFont="1" applyBorder="1"/>
    <xf numFmtId="165" fontId="0" fillId="0" borderId="0" xfId="1" applyNumberFormat="1" applyFont="1" applyBorder="1"/>
    <xf numFmtId="165" fontId="8" fillId="0" borderId="0" xfId="0" applyNumberFormat="1" applyFont="1"/>
    <xf numFmtId="165" fontId="9" fillId="0" borderId="0" xfId="2" applyNumberFormat="1" applyFont="1"/>
    <xf numFmtId="2" fontId="0" fillId="0" borderId="2" xfId="1" applyNumberFormat="1" applyFont="1" applyBorder="1"/>
    <xf numFmtId="2" fontId="2" fillId="0" borderId="0" xfId="0" applyNumberFormat="1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333376</xdr:colOff>
      <xdr:row>7</xdr:row>
      <xdr:rowOff>57150</xdr:rowOff>
    </xdr:from>
    <xdr:to>
      <xdr:col>3</xdr:col>
      <xdr:colOff>752476</xdr:colOff>
      <xdr:row>11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1390650"/>
          <a:ext cx="1181100" cy="866775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  <xdr:twoCellAnchor editAs="oneCell">
    <xdr:from>
      <xdr:col>2</xdr:col>
      <xdr:colOff>333376</xdr:colOff>
      <xdr:row>50</xdr:row>
      <xdr:rowOff>57150</xdr:rowOff>
    </xdr:from>
    <xdr:to>
      <xdr:col>3</xdr:col>
      <xdr:colOff>752476</xdr:colOff>
      <xdr:row>54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1390650"/>
          <a:ext cx="1181100" cy="866775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  <xdr:twoCellAnchor editAs="oneCell">
    <xdr:from>
      <xdr:col>2</xdr:col>
      <xdr:colOff>333376</xdr:colOff>
      <xdr:row>135</xdr:row>
      <xdr:rowOff>57150</xdr:rowOff>
    </xdr:from>
    <xdr:to>
      <xdr:col>3</xdr:col>
      <xdr:colOff>752476</xdr:colOff>
      <xdr:row>139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1390650"/>
          <a:ext cx="1181100" cy="866775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  <xdr:twoCellAnchor editAs="oneCell">
    <xdr:from>
      <xdr:col>2</xdr:col>
      <xdr:colOff>333376</xdr:colOff>
      <xdr:row>92</xdr:row>
      <xdr:rowOff>57150</xdr:rowOff>
    </xdr:from>
    <xdr:to>
      <xdr:col>3</xdr:col>
      <xdr:colOff>752476</xdr:colOff>
      <xdr:row>96</xdr:row>
      <xdr:rowOff>161925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6" y="1390650"/>
          <a:ext cx="1181100" cy="866775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  <xdr:twoCellAnchor editAs="oneCell">
    <xdr:from>
      <xdr:col>2</xdr:col>
      <xdr:colOff>314325</xdr:colOff>
      <xdr:row>178</xdr:row>
      <xdr:rowOff>19050</xdr:rowOff>
    </xdr:from>
    <xdr:to>
      <xdr:col>3</xdr:col>
      <xdr:colOff>733425</xdr:colOff>
      <xdr:row>182</xdr:row>
      <xdr:rowOff>123825</xdr:rowOff>
    </xdr:to>
    <xdr:pic>
      <xdr:nvPicPr>
        <xdr:cNvPr id="7" name="Imag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3318450"/>
          <a:ext cx="1181100" cy="866775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  <xdr:twoCellAnchor editAs="oneCell">
    <xdr:from>
      <xdr:col>2</xdr:col>
      <xdr:colOff>314325</xdr:colOff>
      <xdr:row>225</xdr:row>
      <xdr:rowOff>19050</xdr:rowOff>
    </xdr:from>
    <xdr:to>
      <xdr:col>3</xdr:col>
      <xdr:colOff>733425</xdr:colOff>
      <xdr:row>229</xdr:row>
      <xdr:rowOff>123825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4080450"/>
          <a:ext cx="1181100" cy="866775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</xdr:row>
      <xdr:rowOff>95250</xdr:rowOff>
    </xdr:from>
    <xdr:to>
      <xdr:col>3</xdr:col>
      <xdr:colOff>533399</xdr:colOff>
      <xdr:row>12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428750"/>
          <a:ext cx="1295399" cy="866775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  <xdr:twoCellAnchor editAs="oneCell">
    <xdr:from>
      <xdr:col>0</xdr:col>
      <xdr:colOff>95250</xdr:colOff>
      <xdr:row>45</xdr:row>
      <xdr:rowOff>0</xdr:rowOff>
    </xdr:from>
    <xdr:to>
      <xdr:col>3</xdr:col>
      <xdr:colOff>549275</xdr:colOff>
      <xdr:row>50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620125"/>
          <a:ext cx="1819275" cy="857250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  <xdr:twoCellAnchor editAs="oneCell">
    <xdr:from>
      <xdr:col>1</xdr:col>
      <xdr:colOff>9525</xdr:colOff>
      <xdr:row>90</xdr:row>
      <xdr:rowOff>95250</xdr:rowOff>
    </xdr:from>
    <xdr:to>
      <xdr:col>3</xdr:col>
      <xdr:colOff>1057275</xdr:colOff>
      <xdr:row>95</xdr:row>
      <xdr:rowOff>1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428750"/>
          <a:ext cx="1819275" cy="866775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  <xdr:twoCellAnchor editAs="oneCell">
    <xdr:from>
      <xdr:col>1</xdr:col>
      <xdr:colOff>9526</xdr:colOff>
      <xdr:row>134</xdr:row>
      <xdr:rowOff>95250</xdr:rowOff>
    </xdr:from>
    <xdr:to>
      <xdr:col>3</xdr:col>
      <xdr:colOff>542925</xdr:colOff>
      <xdr:row>138</xdr:row>
      <xdr:rowOff>190499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5650825"/>
          <a:ext cx="1304924" cy="866775"/>
        </a:xfrm>
        <a:prstGeom prst="rect">
          <a:avLst/>
        </a:prstGeom>
        <a:noFill/>
        <a:ln>
          <a:noFill/>
        </a:ln>
        <a:effectLst>
          <a:outerShdw blurRad="101600" dist="101600" dir="13320000" rotWithShape="0">
            <a:prstClr val="black">
              <a:alpha val="69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C3:V255"/>
  <sheetViews>
    <sheetView tabSelected="1" topLeftCell="A175" zoomScaleNormal="100" workbookViewId="0">
      <selection activeCell="J178" sqref="J178"/>
    </sheetView>
  </sheetViews>
  <sheetFormatPr baseColWidth="10" defaultColWidth="11.44140625" defaultRowHeight="14.4" x14ac:dyDescent="0.3"/>
  <cols>
    <col min="4" max="4" width="17" customWidth="1"/>
    <col min="6" max="6" width="12" bestFit="1" customWidth="1"/>
    <col min="15" max="15" width="11.44140625" customWidth="1"/>
  </cols>
  <sheetData>
    <row r="3" spans="3:22" x14ac:dyDescent="0.3">
      <c r="G3" s="3" t="s">
        <v>22</v>
      </c>
    </row>
    <row r="4" spans="3:22" x14ac:dyDescent="0.3">
      <c r="G4" t="s">
        <v>23</v>
      </c>
    </row>
    <row r="6" spans="3:22" x14ac:dyDescent="0.3">
      <c r="D6" s="4" t="s">
        <v>49</v>
      </c>
    </row>
    <row r="7" spans="3:22" x14ac:dyDescent="0.3">
      <c r="D7" s="5" t="s">
        <v>25</v>
      </c>
      <c r="F7" s="4" t="s">
        <v>44</v>
      </c>
    </row>
    <row r="10" spans="3:22" x14ac:dyDescent="0.3">
      <c r="R10" s="50"/>
      <c r="T10" s="50"/>
      <c r="U10" s="50">
        <v>45901</v>
      </c>
      <c r="V10" s="50">
        <v>45901</v>
      </c>
    </row>
    <row r="11" spans="3:22" x14ac:dyDescent="0.3"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3:22" ht="15" thickBot="1" x14ac:dyDescent="0.35">
      <c r="E12" s="13">
        <v>2007</v>
      </c>
      <c r="F12" s="13">
        <v>2008</v>
      </c>
      <c r="G12" s="13">
        <v>2009</v>
      </c>
      <c r="H12" s="13">
        <v>2010</v>
      </c>
      <c r="I12" s="13">
        <v>2011</v>
      </c>
      <c r="J12" s="13">
        <v>2012</v>
      </c>
      <c r="K12" s="13">
        <v>2013</v>
      </c>
      <c r="L12" s="13">
        <v>2014</v>
      </c>
      <c r="M12" s="13">
        <v>2015</v>
      </c>
      <c r="N12" s="13">
        <v>2016</v>
      </c>
      <c r="O12" s="13">
        <v>2017</v>
      </c>
      <c r="P12" s="13">
        <v>2018</v>
      </c>
      <c r="Q12" s="13">
        <v>2019</v>
      </c>
      <c r="R12" s="13">
        <v>2020</v>
      </c>
      <c r="S12" s="13">
        <v>2021</v>
      </c>
      <c r="T12" s="13">
        <v>2022</v>
      </c>
      <c r="U12" s="13">
        <v>2023</v>
      </c>
      <c r="V12" s="13">
        <v>2024</v>
      </c>
    </row>
    <row r="13" spans="3:22" ht="15" thickTop="1" x14ac:dyDescent="0.3">
      <c r="C13" s="14">
        <v>1</v>
      </c>
      <c r="D13" s="29" t="s">
        <v>1</v>
      </c>
      <c r="E13" s="28">
        <v>3072.974827131723</v>
      </c>
      <c r="F13" s="28">
        <v>3159.9523374951477</v>
      </c>
      <c r="G13" s="28">
        <v>3353.3617606528674</v>
      </c>
      <c r="H13" s="28">
        <v>3345.1669764355488</v>
      </c>
      <c r="I13" s="28">
        <v>3387.9943065336643</v>
      </c>
      <c r="J13" s="28">
        <v>3502.0987811488167</v>
      </c>
      <c r="K13" s="28">
        <v>3222.9938264013444</v>
      </c>
      <c r="L13" s="28">
        <v>3247.217788854804</v>
      </c>
      <c r="M13" s="28">
        <v>3155.481221746184</v>
      </c>
      <c r="N13" s="28">
        <v>3184.2017671732337</v>
      </c>
      <c r="O13" s="28">
        <v>3207.061056780647</v>
      </c>
      <c r="P13" s="28">
        <v>3309.0533149764565</v>
      </c>
      <c r="Q13" s="38">
        <v>3560.4358256056375</v>
      </c>
      <c r="R13" s="38">
        <v>3477.1410075839894</v>
      </c>
      <c r="S13" s="38">
        <v>3418.2370697325987</v>
      </c>
      <c r="T13" s="38">
        <v>3539.0441628273111</v>
      </c>
      <c r="U13" s="28">
        <v>3665.0183956656092</v>
      </c>
      <c r="V13" s="28">
        <v>3823.1940256616667</v>
      </c>
    </row>
    <row r="14" spans="3:22" x14ac:dyDescent="0.3">
      <c r="C14" s="14">
        <v>3</v>
      </c>
      <c r="D14" s="30" t="s">
        <v>2</v>
      </c>
      <c r="E14" s="28">
        <v>1243.6476739533568</v>
      </c>
      <c r="F14" s="28">
        <v>1257.6364233546353</v>
      </c>
      <c r="G14" s="28">
        <v>1262.9764159947636</v>
      </c>
      <c r="H14" s="28">
        <v>1157.3358500641898</v>
      </c>
      <c r="I14" s="28">
        <v>1210.5770169392993</v>
      </c>
      <c r="J14" s="28">
        <v>1225.0149430974539</v>
      </c>
      <c r="K14" s="28">
        <v>1243.3181687051247</v>
      </c>
      <c r="L14" s="28">
        <v>1280.5371349035054</v>
      </c>
      <c r="M14" s="28">
        <v>1297.6624137950907</v>
      </c>
      <c r="N14" s="28">
        <v>1329.5999228387072</v>
      </c>
      <c r="O14" s="28">
        <v>1361.8714952296086</v>
      </c>
      <c r="P14" s="28">
        <v>1279.0328651050486</v>
      </c>
      <c r="Q14" s="38">
        <v>1310.6611385898016</v>
      </c>
      <c r="R14" s="38">
        <v>1317.8426503693261</v>
      </c>
      <c r="S14" s="38">
        <v>1243.4016645315451</v>
      </c>
      <c r="T14" s="38">
        <v>1305.1100505481852</v>
      </c>
      <c r="U14" s="28">
        <v>1462.8612021136641</v>
      </c>
      <c r="V14" s="28">
        <v>1563.6220470575252</v>
      </c>
    </row>
    <row r="15" spans="3:22" x14ac:dyDescent="0.3">
      <c r="C15" s="14">
        <v>2</v>
      </c>
      <c r="D15" s="30" t="s">
        <v>3</v>
      </c>
      <c r="E15" s="28">
        <v>166.8269515597508</v>
      </c>
      <c r="F15" s="28">
        <v>168.49522107534833</v>
      </c>
      <c r="G15" s="28">
        <v>220.72873960870626</v>
      </c>
      <c r="H15" s="28">
        <v>222.93602700479332</v>
      </c>
      <c r="I15" s="28">
        <v>215.57913811363517</v>
      </c>
      <c r="J15" s="28">
        <v>187.06863479593898</v>
      </c>
      <c r="K15" s="28">
        <v>200.24975805657306</v>
      </c>
      <c r="L15" s="28">
        <v>212.81278816692824</v>
      </c>
      <c r="M15" s="28">
        <v>214.94091604859753</v>
      </c>
      <c r="N15" s="28">
        <v>217.09032520908349</v>
      </c>
      <c r="O15" s="28">
        <v>223.12543624989598</v>
      </c>
      <c r="P15" s="28">
        <v>220.9524320152095</v>
      </c>
      <c r="Q15" s="38">
        <v>223.25278764164622</v>
      </c>
      <c r="R15" s="38">
        <v>229.58167784799616</v>
      </c>
      <c r="S15" s="38">
        <v>235.92997393508944</v>
      </c>
      <c r="T15" s="38">
        <v>179.36687690860251</v>
      </c>
      <c r="U15" s="28">
        <v>159.89745952885767</v>
      </c>
      <c r="V15" s="28">
        <v>140.73202119666971</v>
      </c>
    </row>
    <row r="16" spans="3:22" x14ac:dyDescent="0.3">
      <c r="C16" s="14">
        <v>10</v>
      </c>
      <c r="D16" s="30" t="s">
        <v>4</v>
      </c>
      <c r="E16" s="28">
        <v>111.84318944801835</v>
      </c>
      <c r="F16" s="28">
        <v>136.96807495060324</v>
      </c>
      <c r="G16" s="28">
        <v>159.90764431309054</v>
      </c>
      <c r="H16" s="28">
        <v>206.1788795042801</v>
      </c>
      <c r="I16" s="28">
        <v>211.06880764689888</v>
      </c>
      <c r="J16" s="28">
        <v>333.36180465050944</v>
      </c>
      <c r="K16" s="28">
        <v>882.70466243927672</v>
      </c>
      <c r="L16" s="28">
        <v>1012.9666157431088</v>
      </c>
      <c r="M16" s="28">
        <v>1137.6643333338718</v>
      </c>
      <c r="N16" s="28">
        <v>1174.5887550770635</v>
      </c>
      <c r="O16" s="28">
        <v>1298.3999321330564</v>
      </c>
      <c r="P16" s="28">
        <v>1272.1462716206479</v>
      </c>
      <c r="Q16" s="38">
        <v>1402.6484062474374</v>
      </c>
      <c r="R16" s="38">
        <v>606.13576076017739</v>
      </c>
      <c r="S16" s="38">
        <v>875.41225172040708</v>
      </c>
      <c r="T16" s="38">
        <v>994.21063916121602</v>
      </c>
      <c r="U16" s="28">
        <v>1115.2111635591727</v>
      </c>
      <c r="V16" s="28">
        <v>1054.0011780356524</v>
      </c>
    </row>
    <row r="17" spans="3:22" x14ac:dyDescent="0.3">
      <c r="C17" s="14">
        <v>15</v>
      </c>
      <c r="D17" s="30" t="s">
        <v>54</v>
      </c>
      <c r="E17" s="28">
        <v>687.66884003035102</v>
      </c>
      <c r="F17" s="28">
        <v>720.81347266679632</v>
      </c>
      <c r="G17" s="28">
        <v>709.49294193551987</v>
      </c>
      <c r="H17" s="28">
        <v>717.35233387434437</v>
      </c>
      <c r="I17" s="28">
        <v>707.76934902138237</v>
      </c>
      <c r="J17" s="28">
        <v>726.58214112356382</v>
      </c>
      <c r="K17" s="28">
        <v>708.64901236786636</v>
      </c>
      <c r="L17" s="28">
        <v>727.54275861337373</v>
      </c>
      <c r="M17" s="28">
        <v>743.65961949692655</v>
      </c>
      <c r="N17" s="28">
        <v>776.16829519517842</v>
      </c>
      <c r="O17" s="28">
        <v>803.36344120799777</v>
      </c>
      <c r="P17" s="28">
        <v>820.68270759726602</v>
      </c>
      <c r="Q17" s="38">
        <v>854.02788191210129</v>
      </c>
      <c r="R17" s="38">
        <v>741.35753803611169</v>
      </c>
      <c r="S17" s="38">
        <v>888.78210855880252</v>
      </c>
      <c r="T17" s="38">
        <v>936.20560972838439</v>
      </c>
      <c r="U17" s="28">
        <v>979.80773037372137</v>
      </c>
      <c r="V17" s="28">
        <v>1024.1841260203005</v>
      </c>
    </row>
    <row r="18" spans="3:22" x14ac:dyDescent="0.3">
      <c r="C18" s="14">
        <v>17</v>
      </c>
      <c r="D18" s="31" t="s">
        <v>6</v>
      </c>
      <c r="E18" s="28">
        <v>180.27178541101557</v>
      </c>
      <c r="F18" s="28">
        <v>181.52985942549708</v>
      </c>
      <c r="G18" s="28">
        <v>145.8789180657742</v>
      </c>
      <c r="H18" s="28">
        <v>137.00801256273655</v>
      </c>
      <c r="I18" s="28">
        <v>136.27106840018655</v>
      </c>
      <c r="J18" s="28">
        <v>140.06685765018494</v>
      </c>
      <c r="K18" s="28">
        <v>144.7552056433824</v>
      </c>
      <c r="L18" s="28">
        <v>147.60378898956219</v>
      </c>
      <c r="M18" s="28">
        <v>146.72012201545067</v>
      </c>
      <c r="N18" s="28">
        <v>157.82967710389141</v>
      </c>
      <c r="O18" s="28">
        <v>172.77783827519556</v>
      </c>
      <c r="P18" s="28">
        <v>178.62582846371583</v>
      </c>
      <c r="Q18" s="38">
        <v>193.34811394643407</v>
      </c>
      <c r="R18" s="38">
        <v>163.05964375832184</v>
      </c>
      <c r="S18" s="38">
        <v>212.32139240619949</v>
      </c>
      <c r="T18" s="38">
        <v>237.61552347851853</v>
      </c>
      <c r="U18" s="28">
        <v>223.82406067338525</v>
      </c>
      <c r="V18" s="28">
        <v>251.67660520732966</v>
      </c>
    </row>
    <row r="19" spans="3:22" x14ac:dyDescent="0.3">
      <c r="C19" s="14">
        <v>20</v>
      </c>
      <c r="D19" s="32" t="s">
        <v>7</v>
      </c>
      <c r="E19" s="28">
        <v>161.86884462511574</v>
      </c>
      <c r="F19" s="28">
        <v>153.09062929389398</v>
      </c>
      <c r="G19" s="28">
        <v>158.30610653938351</v>
      </c>
      <c r="H19" s="28">
        <v>173.35191253050294</v>
      </c>
      <c r="I19" s="28">
        <v>166.16342319570791</v>
      </c>
      <c r="J19" s="28">
        <v>167.49620077542502</v>
      </c>
      <c r="K19" s="28">
        <v>172.38066826718938</v>
      </c>
      <c r="L19" s="28">
        <v>175.91028615422366</v>
      </c>
      <c r="M19" s="28">
        <v>183.64025646632615</v>
      </c>
      <c r="N19" s="28">
        <v>196.95069361177292</v>
      </c>
      <c r="O19" s="28">
        <v>192.96691100214653</v>
      </c>
      <c r="P19" s="28">
        <v>198.64280185979743</v>
      </c>
      <c r="Q19" s="38">
        <v>203.94350609388053</v>
      </c>
      <c r="R19" s="38">
        <v>179.43063632197504</v>
      </c>
      <c r="S19" s="38">
        <v>183.9276810598144</v>
      </c>
      <c r="T19" s="38">
        <v>223.29899611151291</v>
      </c>
      <c r="U19" s="28">
        <v>209.71250640829152</v>
      </c>
      <c r="V19" s="28">
        <v>250.34131191223105</v>
      </c>
    </row>
    <row r="20" spans="3:22" x14ac:dyDescent="0.3">
      <c r="C20" s="14">
        <v>26</v>
      </c>
      <c r="D20" s="30" t="s">
        <v>8</v>
      </c>
      <c r="E20" s="28">
        <v>55.994363546928639</v>
      </c>
      <c r="F20" s="28">
        <v>62.844491951944093</v>
      </c>
      <c r="G20" s="28">
        <v>58.61824929182059</v>
      </c>
      <c r="H20" s="28">
        <v>60.47116252904793</v>
      </c>
      <c r="I20" s="28">
        <v>62.796986993398029</v>
      </c>
      <c r="J20" s="28">
        <v>64.511861348558313</v>
      </c>
      <c r="K20" s="28">
        <v>60.644976683309963</v>
      </c>
      <c r="L20" s="28">
        <v>62.705623039372668</v>
      </c>
      <c r="M20" s="28">
        <v>64.231267385552712</v>
      </c>
      <c r="N20" s="28">
        <v>67.645793389969555</v>
      </c>
      <c r="O20" s="28">
        <v>77.349977940880123</v>
      </c>
      <c r="P20" s="28">
        <v>84.069778142890783</v>
      </c>
      <c r="Q20" s="38">
        <v>89.145495445587912</v>
      </c>
      <c r="R20" s="38">
        <v>72.737975095504254</v>
      </c>
      <c r="S20" s="38">
        <v>77.125961609323198</v>
      </c>
      <c r="T20" s="38">
        <v>78.141474151671233</v>
      </c>
      <c r="U20" s="28">
        <v>80.274591297224674</v>
      </c>
      <c r="V20" s="28">
        <v>88.058500504996033</v>
      </c>
    </row>
    <row r="21" spans="3:22" x14ac:dyDescent="0.3">
      <c r="C21" s="14">
        <v>28</v>
      </c>
      <c r="D21" s="32" t="s">
        <v>9</v>
      </c>
      <c r="E21" s="28">
        <v>156.49502948864099</v>
      </c>
      <c r="F21" s="28">
        <v>217.97936540424845</v>
      </c>
      <c r="G21" s="28">
        <v>171.37312647680892</v>
      </c>
      <c r="H21" s="28">
        <v>142.7749777964971</v>
      </c>
      <c r="I21" s="28">
        <v>164.56615613538773</v>
      </c>
      <c r="J21" s="28">
        <v>167.46025177902277</v>
      </c>
      <c r="K21" s="28">
        <v>148.18265284089401</v>
      </c>
      <c r="L21" s="28">
        <v>152.62388847102807</v>
      </c>
      <c r="M21" s="28">
        <v>163.79133754321941</v>
      </c>
      <c r="N21" s="28">
        <v>174.14885983927707</v>
      </c>
      <c r="O21" s="28">
        <v>185.32500336508312</v>
      </c>
      <c r="P21" s="28">
        <v>198.98159782636014</v>
      </c>
      <c r="Q21" s="38">
        <v>213.7653519379391</v>
      </c>
      <c r="R21" s="38">
        <v>214.0753905808115</v>
      </c>
      <c r="S21" s="38">
        <v>220.68176269105493</v>
      </c>
      <c r="T21" s="38">
        <v>227.17771629083592</v>
      </c>
      <c r="U21" s="28">
        <v>231.56840602348078</v>
      </c>
      <c r="V21" s="28">
        <v>282.6029638821613</v>
      </c>
    </row>
    <row r="22" spans="3:22" x14ac:dyDescent="0.3">
      <c r="C22" s="14">
        <v>29</v>
      </c>
      <c r="D22" s="30" t="s">
        <v>10</v>
      </c>
      <c r="E22" s="28">
        <v>63.601395249981621</v>
      </c>
      <c r="F22" s="28">
        <v>48.668605546639441</v>
      </c>
      <c r="G22" s="28">
        <v>39.01901449534909</v>
      </c>
      <c r="H22" s="28">
        <v>27.384833500377646</v>
      </c>
      <c r="I22" s="28">
        <v>24.687449730193059</v>
      </c>
      <c r="J22" s="28">
        <v>24.997722585461148</v>
      </c>
      <c r="K22" s="28">
        <v>25.368356324268625</v>
      </c>
      <c r="L22" s="28">
        <v>25.752483836060154</v>
      </c>
      <c r="M22" s="28">
        <v>26.217640250684685</v>
      </c>
      <c r="N22" s="28">
        <v>26.697662855281976</v>
      </c>
      <c r="O22" s="28">
        <v>27.186780806236122</v>
      </c>
      <c r="P22" s="28">
        <v>27.744139060906896</v>
      </c>
      <c r="Q22" s="38">
        <v>28.304915171260426</v>
      </c>
      <c r="R22" s="38">
        <v>28.347985696389941</v>
      </c>
      <c r="S22" s="38">
        <v>28.730648169313397</v>
      </c>
      <c r="T22" s="38">
        <v>34.728431037899988</v>
      </c>
      <c r="U22" s="28">
        <v>36.814891768418953</v>
      </c>
      <c r="V22" s="28">
        <v>32.030100477507013</v>
      </c>
    </row>
    <row r="23" spans="3:22" x14ac:dyDescent="0.3">
      <c r="C23" s="14">
        <v>36</v>
      </c>
      <c r="D23" s="32" t="s">
        <v>11</v>
      </c>
      <c r="E23" s="28">
        <v>157.79635639733468</v>
      </c>
      <c r="F23" s="28">
        <v>166.3694045786782</v>
      </c>
      <c r="G23" s="28">
        <v>141.4956567248376</v>
      </c>
      <c r="H23" s="28">
        <v>139.04496959012755</v>
      </c>
      <c r="I23" s="28">
        <v>142.73933973539368</v>
      </c>
      <c r="J23" s="28">
        <v>144.83661883117148</v>
      </c>
      <c r="K23" s="28">
        <v>145.07012641927182</v>
      </c>
      <c r="L23" s="28">
        <v>148.13009649339349</v>
      </c>
      <c r="M23" s="28">
        <v>153.01275697593127</v>
      </c>
      <c r="N23" s="28">
        <v>165.00911308546102</v>
      </c>
      <c r="O23" s="28">
        <v>172.12078075244088</v>
      </c>
      <c r="P23" s="28">
        <v>201.3513298420587</v>
      </c>
      <c r="Q23" s="38">
        <v>206.34499372335853</v>
      </c>
      <c r="R23" s="38">
        <v>173.6380257502924</v>
      </c>
      <c r="S23" s="38">
        <v>177.49397170620023</v>
      </c>
      <c r="T23" s="38">
        <v>195.40705140163718</v>
      </c>
      <c r="U23" s="28">
        <v>193.82229955993506</v>
      </c>
      <c r="V23" s="28">
        <v>206.87327313141617</v>
      </c>
    </row>
    <row r="24" spans="3:22" x14ac:dyDescent="0.3">
      <c r="C24" s="14">
        <v>40</v>
      </c>
      <c r="D24" s="30" t="s">
        <v>12</v>
      </c>
      <c r="E24" s="28">
        <v>159.85189537076297</v>
      </c>
      <c r="F24" s="28">
        <v>170.88167615134563</v>
      </c>
      <c r="G24" s="28">
        <v>169.7560190535485</v>
      </c>
      <c r="H24" s="28">
        <v>181.74471111336368</v>
      </c>
      <c r="I24" s="28">
        <v>179.12024075518968</v>
      </c>
      <c r="J24" s="28">
        <v>190.10827764826948</v>
      </c>
      <c r="K24" s="28">
        <v>206.40397593777976</v>
      </c>
      <c r="L24" s="28">
        <v>214.43349919564142</v>
      </c>
      <c r="M24" s="28">
        <v>227.32897835853581</v>
      </c>
      <c r="N24" s="28">
        <v>243.46933582199188</v>
      </c>
      <c r="O24" s="28">
        <v>226.05926597807712</v>
      </c>
      <c r="P24" s="28">
        <v>236.09429524467186</v>
      </c>
      <c r="Q24" s="38">
        <v>244.7875512472761</v>
      </c>
      <c r="R24" s="38">
        <v>244.5431608470559</v>
      </c>
      <c r="S24" s="38">
        <v>251.64176999975848</v>
      </c>
      <c r="T24" s="38">
        <v>248.01748324498044</v>
      </c>
      <c r="U24" s="28">
        <v>269.95592496199947</v>
      </c>
      <c r="V24" s="28">
        <v>263.96770015474493</v>
      </c>
    </row>
    <row r="25" spans="3:22" x14ac:dyDescent="0.3">
      <c r="C25" s="14">
        <v>45</v>
      </c>
      <c r="D25" s="32" t="s">
        <v>13</v>
      </c>
      <c r="E25" s="28">
        <v>1284.8021165709874</v>
      </c>
      <c r="F25" s="28">
        <v>1637.1960871115714</v>
      </c>
      <c r="G25" s="28">
        <v>1344.4867115419613</v>
      </c>
      <c r="H25" s="28">
        <v>1389.6501086596527</v>
      </c>
      <c r="I25" s="28">
        <v>1436.5622146070441</v>
      </c>
      <c r="J25" s="28">
        <v>1487.1193619980306</v>
      </c>
      <c r="K25" s="28">
        <v>1458.6002911548326</v>
      </c>
      <c r="L25" s="28">
        <v>1504.6379585388952</v>
      </c>
      <c r="M25" s="28">
        <v>1650.0331424608601</v>
      </c>
      <c r="N25" s="28">
        <v>1749.6558570119143</v>
      </c>
      <c r="O25" s="28">
        <v>1868.3756872718227</v>
      </c>
      <c r="P25" s="28">
        <v>2016.4127953889092</v>
      </c>
      <c r="Q25" s="38">
        <v>2223.9108925902201</v>
      </c>
      <c r="R25" s="38">
        <v>2016.7878279392394</v>
      </c>
      <c r="S25" s="52">
        <v>2399.7814099776115</v>
      </c>
      <c r="T25" s="38">
        <v>2484.3299308490987</v>
      </c>
      <c r="U25" s="28">
        <v>2629.7166292875786</v>
      </c>
      <c r="V25" s="28">
        <v>2681.9705917387091</v>
      </c>
    </row>
    <row r="26" spans="3:22" x14ac:dyDescent="0.3">
      <c r="C26" s="14">
        <v>50</v>
      </c>
      <c r="D26" s="30" t="s">
        <v>14</v>
      </c>
      <c r="E26" s="28">
        <v>1929.213140863026</v>
      </c>
      <c r="F26" s="28">
        <v>1978.1851023936324</v>
      </c>
      <c r="G26" s="28">
        <v>2037.7130497404676</v>
      </c>
      <c r="H26" s="28">
        <v>2015.4669610831638</v>
      </c>
      <c r="I26" s="28">
        <v>2037.4176448975002</v>
      </c>
      <c r="J26" s="28">
        <v>2107.8270250401752</v>
      </c>
      <c r="K26" s="28">
        <v>2045.8865839175305</v>
      </c>
      <c r="L26" s="28">
        <v>2106.4961170784591</v>
      </c>
      <c r="M26" s="28">
        <v>2133.9196407112549</v>
      </c>
      <c r="N26" s="28">
        <v>2202.3088835443191</v>
      </c>
      <c r="O26" s="28">
        <v>2188.9287111780277</v>
      </c>
      <c r="P26" s="28">
        <v>2243.1191285068171</v>
      </c>
      <c r="Q26" s="38">
        <v>2293.9284696178497</v>
      </c>
      <c r="R26" s="38">
        <v>2232.1039690377106</v>
      </c>
      <c r="S26" s="52">
        <v>2254.7864004436224</v>
      </c>
      <c r="T26" s="38">
        <v>2270.6775649280457</v>
      </c>
      <c r="U26" s="28">
        <v>2232.8478844787196</v>
      </c>
      <c r="V26" s="28">
        <v>2329.2130538744404</v>
      </c>
    </row>
    <row r="27" spans="3:22" x14ac:dyDescent="0.3">
      <c r="C27" s="14">
        <v>55</v>
      </c>
      <c r="D27" s="32" t="s">
        <v>15</v>
      </c>
      <c r="E27" s="28">
        <v>484.27001319253861</v>
      </c>
      <c r="F27" s="28">
        <v>527.18353339466159</v>
      </c>
      <c r="G27" s="28">
        <v>422.72101125680587</v>
      </c>
      <c r="H27" s="28">
        <v>400.17510914272731</v>
      </c>
      <c r="I27" s="28">
        <v>411.89872340643558</v>
      </c>
      <c r="J27" s="28">
        <v>472.24142652252675</v>
      </c>
      <c r="K27" s="28">
        <v>469.27854159734483</v>
      </c>
      <c r="L27" s="28">
        <v>542.95275029050254</v>
      </c>
      <c r="M27" s="28">
        <v>551.44787786377105</v>
      </c>
      <c r="N27" s="28">
        <v>649.59585299527794</v>
      </c>
      <c r="O27" s="28">
        <v>593.73662531371963</v>
      </c>
      <c r="P27" s="28">
        <v>368.8971952934877</v>
      </c>
      <c r="Q27" s="38">
        <v>426.2882597084257</v>
      </c>
      <c r="R27" s="38">
        <v>188.31073101165569</v>
      </c>
      <c r="S27" s="52">
        <v>282.59098274829898</v>
      </c>
      <c r="T27" s="38">
        <v>410.18633244226839</v>
      </c>
      <c r="U27" s="28">
        <v>451.58419665880399</v>
      </c>
      <c r="V27" s="28">
        <v>520.74003568302487</v>
      </c>
    </row>
    <row r="28" spans="3:22" x14ac:dyDescent="0.3">
      <c r="C28" s="14">
        <v>60</v>
      </c>
      <c r="D28" s="32" t="s">
        <v>16</v>
      </c>
      <c r="E28" s="28">
        <v>1208.2120322503429</v>
      </c>
      <c r="F28" s="28">
        <v>1294.4096713878691</v>
      </c>
      <c r="G28" s="28">
        <v>1123.6093043818519</v>
      </c>
      <c r="H28" s="28">
        <v>1181.4395198412872</v>
      </c>
      <c r="I28" s="28">
        <v>1236.6829152124349</v>
      </c>
      <c r="J28" s="28">
        <v>1272.6911732159242</v>
      </c>
      <c r="K28" s="28">
        <v>1255.2191687248105</v>
      </c>
      <c r="L28" s="28">
        <v>1267.7314164546865</v>
      </c>
      <c r="M28" s="28">
        <v>1234.0533919640454</v>
      </c>
      <c r="N28" s="28">
        <v>1204.0171188395411</v>
      </c>
      <c r="O28" s="28">
        <v>1462.4917081158171</v>
      </c>
      <c r="P28" s="28">
        <v>1410.4802234560268</v>
      </c>
      <c r="Q28" s="38">
        <v>1477.7611970819466</v>
      </c>
      <c r="R28" s="38">
        <v>1382.5270570243486</v>
      </c>
      <c r="S28" s="52">
        <v>1452.8996383794411</v>
      </c>
      <c r="T28" s="38">
        <v>1488.1803148299846</v>
      </c>
      <c r="U28" s="28">
        <v>1565.3461700190358</v>
      </c>
      <c r="V28" s="28">
        <v>1742.6510131405137</v>
      </c>
    </row>
    <row r="29" spans="3:22" x14ac:dyDescent="0.3">
      <c r="C29" s="14">
        <v>64</v>
      </c>
      <c r="D29" s="32" t="s">
        <v>17</v>
      </c>
      <c r="E29" s="28">
        <v>290.86260601210245</v>
      </c>
      <c r="F29" s="28">
        <v>349.24020699021293</v>
      </c>
      <c r="G29" s="28">
        <v>398.09427522009253</v>
      </c>
      <c r="H29" s="28">
        <v>435.91960866587129</v>
      </c>
      <c r="I29" s="28">
        <v>455.93761822380708</v>
      </c>
      <c r="J29" s="28">
        <v>408.57177414745792</v>
      </c>
      <c r="K29" s="28">
        <v>491.83786928234497</v>
      </c>
      <c r="L29" s="28">
        <v>497.95470151336303</v>
      </c>
      <c r="M29" s="28">
        <v>510.70595628258121</v>
      </c>
      <c r="N29" s="28">
        <v>569.27823271240868</v>
      </c>
      <c r="O29" s="28">
        <v>590.26011716436005</v>
      </c>
      <c r="P29" s="28">
        <v>669.31943180582255</v>
      </c>
      <c r="Q29" s="38">
        <v>738.29504335344484</v>
      </c>
      <c r="R29" s="38">
        <v>882.43124410182099</v>
      </c>
      <c r="S29" s="52">
        <v>938.53940022886945</v>
      </c>
      <c r="T29" s="38">
        <v>1030.3877243761276</v>
      </c>
      <c r="U29" s="28">
        <v>1163.468663563488</v>
      </c>
      <c r="V29" s="28">
        <v>1205.3750124383596</v>
      </c>
    </row>
    <row r="30" spans="3:22" x14ac:dyDescent="0.3">
      <c r="C30" s="14">
        <v>65</v>
      </c>
      <c r="D30" s="30" t="s">
        <v>18</v>
      </c>
      <c r="E30" s="28">
        <v>325.40903271505334</v>
      </c>
      <c r="F30" s="28">
        <v>303.63387672221779</v>
      </c>
      <c r="G30" s="28">
        <v>343.63575318240987</v>
      </c>
      <c r="H30" s="28">
        <v>330.69616156086863</v>
      </c>
      <c r="I30" s="28">
        <v>356.86723264145064</v>
      </c>
      <c r="J30" s="28">
        <v>377.28435308024984</v>
      </c>
      <c r="K30" s="28">
        <v>397.50474109222216</v>
      </c>
      <c r="L30" s="28">
        <v>456.6747197526546</v>
      </c>
      <c r="M30" s="28">
        <v>532.23346116920595</v>
      </c>
      <c r="N30" s="28">
        <v>572.74401829124054</v>
      </c>
      <c r="O30" s="28">
        <v>656.13336598674107</v>
      </c>
      <c r="P30" s="28">
        <v>664.49216814743329</v>
      </c>
      <c r="Q30" s="38">
        <v>742.01362351605678</v>
      </c>
      <c r="R30" s="38">
        <v>745.71949413525158</v>
      </c>
      <c r="S30" s="52">
        <v>838.60521473915605</v>
      </c>
      <c r="T30" s="38">
        <v>869.12740806143597</v>
      </c>
      <c r="U30" s="28">
        <v>993.34467245246879</v>
      </c>
      <c r="V30" s="28">
        <v>1101.0980363742096</v>
      </c>
    </row>
    <row r="31" spans="3:22" x14ac:dyDescent="0.3">
      <c r="C31" s="14">
        <v>71</v>
      </c>
      <c r="D31" s="32" t="s">
        <v>41</v>
      </c>
      <c r="E31" s="28">
        <v>1228.0090929034977</v>
      </c>
      <c r="F31" s="28">
        <v>1302.2250782821884</v>
      </c>
      <c r="G31" s="28">
        <v>1239.4363230616605</v>
      </c>
      <c r="H31" s="28">
        <v>1275.3185815903794</v>
      </c>
      <c r="I31" s="28">
        <v>1283.8801556511739</v>
      </c>
      <c r="J31" s="28">
        <v>1322.8558266925363</v>
      </c>
      <c r="K31" s="28">
        <v>1404.6128774328145</v>
      </c>
      <c r="L31" s="28">
        <v>1428.1020765350645</v>
      </c>
      <c r="M31" s="28">
        <v>1469.1590536733206</v>
      </c>
      <c r="N31" s="28">
        <v>1610.0194480474743</v>
      </c>
      <c r="O31" s="28">
        <v>1655.2237418252189</v>
      </c>
      <c r="P31" s="28">
        <v>1649.3194155385133</v>
      </c>
      <c r="Q31" s="38">
        <v>1696.642070355651</v>
      </c>
      <c r="R31" s="38">
        <v>1559.8052280599929</v>
      </c>
      <c r="S31" s="52">
        <v>1600.5409465397447</v>
      </c>
      <c r="T31" s="38">
        <v>1625.6298641941637</v>
      </c>
      <c r="U31" s="28">
        <v>1612.8196568265412</v>
      </c>
      <c r="V31" s="28">
        <v>1587.1393461265993</v>
      </c>
    </row>
    <row r="32" spans="3:22" x14ac:dyDescent="0.3">
      <c r="C32" s="14">
        <v>75</v>
      </c>
      <c r="D32" s="30" t="s">
        <v>19</v>
      </c>
      <c r="E32" s="28">
        <v>1211.0407640904571</v>
      </c>
      <c r="F32" s="28">
        <v>1336.5867583917338</v>
      </c>
      <c r="G32" s="28">
        <v>1294.4784117558263</v>
      </c>
      <c r="H32" s="28">
        <v>1254.2658355503072</v>
      </c>
      <c r="I32" s="28">
        <v>1216.6406349348053</v>
      </c>
      <c r="J32" s="28">
        <v>1193.5925857696584</v>
      </c>
      <c r="K32" s="28">
        <v>1172.5408101754961</v>
      </c>
      <c r="L32" s="28">
        <v>1185.0660793239581</v>
      </c>
      <c r="M32" s="28">
        <v>1162.2979363966615</v>
      </c>
      <c r="N32" s="28">
        <v>1149.5080509361262</v>
      </c>
      <c r="O32" s="28">
        <v>1174.6592658951224</v>
      </c>
      <c r="P32" s="28">
        <v>1146.2700174546706</v>
      </c>
      <c r="Q32" s="38">
        <v>1155.1058166157736</v>
      </c>
      <c r="R32" s="38">
        <v>1122.6749462376281</v>
      </c>
      <c r="S32" s="38">
        <v>1162.2006727024391</v>
      </c>
      <c r="T32" s="38">
        <v>1149.3388794618008</v>
      </c>
      <c r="U32" s="28">
        <v>1146.0832511552089</v>
      </c>
      <c r="V32" s="28">
        <v>1149.0489045723025</v>
      </c>
    </row>
    <row r="33" spans="3:22" x14ac:dyDescent="0.3">
      <c r="C33" s="14">
        <v>80</v>
      </c>
      <c r="D33" s="32" t="s">
        <v>42</v>
      </c>
      <c r="E33" s="28">
        <v>509.23937264426991</v>
      </c>
      <c r="F33" s="28">
        <v>446.3302853142186</v>
      </c>
      <c r="G33" s="28">
        <v>422.88738692970782</v>
      </c>
      <c r="H33" s="28">
        <v>419.34503309180695</v>
      </c>
      <c r="I33" s="28">
        <v>364.86933222144251</v>
      </c>
      <c r="J33" s="28">
        <v>398.97826516513919</v>
      </c>
      <c r="K33" s="28">
        <v>364.98272253225269</v>
      </c>
      <c r="L33" s="28">
        <v>346.0277246993129</v>
      </c>
      <c r="M33" s="28">
        <v>341.27313276771247</v>
      </c>
      <c r="N33" s="28">
        <v>322.36693827382567</v>
      </c>
      <c r="O33" s="28">
        <v>355.53114141464192</v>
      </c>
      <c r="P33" s="28">
        <v>413.18553253041148</v>
      </c>
      <c r="Q33" s="38">
        <v>420.28007330311448</v>
      </c>
      <c r="R33" s="38">
        <v>365.96033011509974</v>
      </c>
      <c r="S33" s="38">
        <v>422.04502154463671</v>
      </c>
      <c r="T33" s="38">
        <v>437.03620266663427</v>
      </c>
      <c r="U33" s="28">
        <v>396.78262849600037</v>
      </c>
      <c r="V33" s="28">
        <v>406.60815886677346</v>
      </c>
    </row>
    <row r="34" spans="3:22" x14ac:dyDescent="0.3">
      <c r="C34" s="14">
        <v>85</v>
      </c>
      <c r="D34" s="32" t="s">
        <v>43</v>
      </c>
      <c r="E34" s="28">
        <v>247.34746614763509</v>
      </c>
      <c r="F34" s="28">
        <v>247.18771327356907</v>
      </c>
      <c r="G34" s="28">
        <v>237.35257218000993</v>
      </c>
      <c r="H34" s="28">
        <v>231.39442330395053</v>
      </c>
      <c r="I34" s="28">
        <v>234.30622399940233</v>
      </c>
      <c r="J34" s="28">
        <v>232.37545575922064</v>
      </c>
      <c r="K34" s="28">
        <v>232.76583580969324</v>
      </c>
      <c r="L34" s="28">
        <v>232.26653570493542</v>
      </c>
      <c r="M34" s="28">
        <v>229.874285890203</v>
      </c>
      <c r="N34" s="28">
        <v>236.4667293257252</v>
      </c>
      <c r="O34" s="28">
        <v>249.39433147016973</v>
      </c>
      <c r="P34" s="28">
        <v>246.05012639549926</v>
      </c>
      <c r="Q34" s="38">
        <v>252.08850959881983</v>
      </c>
      <c r="R34" s="38">
        <v>290.32468604592685</v>
      </c>
      <c r="S34" s="38">
        <v>264.05111588879981</v>
      </c>
      <c r="T34" s="38">
        <v>282.77535907952341</v>
      </c>
      <c r="U34" s="28">
        <v>282.99872918385506</v>
      </c>
      <c r="V34" s="28">
        <v>286.00153268086859</v>
      </c>
    </row>
    <row r="35" spans="3:22" x14ac:dyDescent="0.3">
      <c r="C35" s="14">
        <v>91</v>
      </c>
      <c r="D35" s="32" t="s">
        <v>20</v>
      </c>
      <c r="E35" s="28">
        <v>240.43234693999818</v>
      </c>
      <c r="F35" s="28">
        <v>235.9322097888421</v>
      </c>
      <c r="G35" s="28">
        <v>240.78590194671199</v>
      </c>
      <c r="H35" s="28">
        <v>222.79332797277323</v>
      </c>
      <c r="I35" s="28">
        <v>217.47981065747149</v>
      </c>
      <c r="J35" s="28">
        <v>222.92565738809603</v>
      </c>
      <c r="K35" s="28">
        <v>241.31628682177046</v>
      </c>
      <c r="L35" s="28">
        <v>248.71938618945464</v>
      </c>
      <c r="M35" s="28">
        <v>246.40513756118048</v>
      </c>
      <c r="N35" s="28">
        <v>253.59189070040088</v>
      </c>
      <c r="O35" s="28">
        <v>257.26801513181749</v>
      </c>
      <c r="P35" s="28">
        <v>317.75447826497856</v>
      </c>
      <c r="Q35" s="38">
        <v>273.52133225842397</v>
      </c>
      <c r="R35" s="38">
        <v>247.96523773790204</v>
      </c>
      <c r="S35" s="52">
        <v>217.4117642827174</v>
      </c>
      <c r="T35" s="38">
        <v>212.62529738072254</v>
      </c>
      <c r="U35" s="28">
        <v>200.47036921531549</v>
      </c>
      <c r="V35" s="28">
        <v>179.19279465644607</v>
      </c>
    </row>
    <row r="36" spans="3:22" ht="15" thickBot="1" x14ac:dyDescent="0.35">
      <c r="C36" s="11"/>
      <c r="D36" s="33"/>
      <c r="E36" s="34">
        <f>SUM(E13:E35)</f>
        <v>15177.679136542891</v>
      </c>
      <c r="F36" s="34">
        <f t="shared" ref="F36:N36" si="0">SUM(F13:F35)</f>
        <v>16103.340084945496</v>
      </c>
      <c r="G36" s="34">
        <f t="shared" si="0"/>
        <v>15696.115294349976</v>
      </c>
      <c r="H36" s="34">
        <f t="shared" si="0"/>
        <v>15667.215316968601</v>
      </c>
      <c r="I36" s="34">
        <f t="shared" si="0"/>
        <v>15861.875789653302</v>
      </c>
      <c r="J36" s="34">
        <f t="shared" si="0"/>
        <v>16370.067000213388</v>
      </c>
      <c r="K36" s="34">
        <f t="shared" si="0"/>
        <v>16695.267118627391</v>
      </c>
      <c r="L36" s="34">
        <f t="shared" si="0"/>
        <v>17224.866218542287</v>
      </c>
      <c r="M36" s="34">
        <f t="shared" si="0"/>
        <v>17575.753880157172</v>
      </c>
      <c r="N36" s="34">
        <f t="shared" si="0"/>
        <v>18232.953221879168</v>
      </c>
      <c r="O36" s="34">
        <f t="shared" ref="O36:U36" si="1">SUM(O13:O35)</f>
        <v>18999.610630488722</v>
      </c>
      <c r="P36" s="34">
        <f t="shared" si="1"/>
        <v>19172.6778745376</v>
      </c>
      <c r="Q36" s="49">
        <f t="shared" si="1"/>
        <v>20230.501255562085</v>
      </c>
      <c r="R36" s="49">
        <f t="shared" si="1"/>
        <v>18482.502204094526</v>
      </c>
      <c r="S36" s="49">
        <f t="shared" si="1"/>
        <v>19647.138823595447</v>
      </c>
      <c r="T36" s="49">
        <f t="shared" si="1"/>
        <v>20458.618893160561</v>
      </c>
      <c r="U36" s="49">
        <f t="shared" si="1"/>
        <v>21304.231483270778</v>
      </c>
      <c r="V36" s="49">
        <f t="shared" ref="V36" si="2">SUM(V13:V35)</f>
        <v>22170.322333394444</v>
      </c>
    </row>
    <row r="37" spans="3:22" ht="15" thickTop="1" x14ac:dyDescent="0.3">
      <c r="S37" s="59"/>
    </row>
    <row r="38" spans="3:22" x14ac:dyDescent="0.3">
      <c r="D38" s="5" t="s">
        <v>38</v>
      </c>
      <c r="S38" s="59"/>
    </row>
    <row r="39" spans="3:22" x14ac:dyDescent="0.3">
      <c r="D39" s="5" t="s">
        <v>39</v>
      </c>
      <c r="R39" s="44"/>
      <c r="S39" s="44"/>
      <c r="T39" s="44"/>
      <c r="U39" s="44"/>
    </row>
    <row r="49" spans="3:22" x14ac:dyDescent="0.3">
      <c r="D49" s="4" t="s">
        <v>48</v>
      </c>
    </row>
    <row r="50" spans="3:22" x14ac:dyDescent="0.3">
      <c r="D50" s="5" t="s">
        <v>25</v>
      </c>
      <c r="F50" s="4" t="s">
        <v>44</v>
      </c>
    </row>
    <row r="54" spans="3:22" x14ac:dyDescent="0.3"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3:22" ht="15" thickBot="1" x14ac:dyDescent="0.35">
      <c r="E55" s="13">
        <v>2007</v>
      </c>
      <c r="F55" s="13">
        <v>2008</v>
      </c>
      <c r="G55" s="13">
        <v>2009</v>
      </c>
      <c r="H55" s="13">
        <v>2010</v>
      </c>
      <c r="I55" s="13">
        <v>2011</v>
      </c>
      <c r="J55" s="13">
        <v>2012</v>
      </c>
      <c r="K55" s="13">
        <v>2013</v>
      </c>
      <c r="L55" s="13">
        <v>2014</v>
      </c>
      <c r="M55" s="13">
        <v>2015</v>
      </c>
      <c r="N55" s="13">
        <v>2016</v>
      </c>
      <c r="O55" s="13">
        <v>2017</v>
      </c>
      <c r="P55" s="13">
        <v>2018</v>
      </c>
      <c r="Q55" s="13">
        <v>2019</v>
      </c>
      <c r="R55" s="13">
        <v>2020</v>
      </c>
      <c r="S55" s="13">
        <v>2021</v>
      </c>
      <c r="T55" s="13">
        <v>2022</v>
      </c>
      <c r="U55" s="13">
        <v>2023</v>
      </c>
      <c r="V55" s="13">
        <v>2024</v>
      </c>
    </row>
    <row r="56" spans="3:22" ht="15" thickTop="1" x14ac:dyDescent="0.3">
      <c r="C56" s="14">
        <v>1</v>
      </c>
      <c r="D56" s="29" t="s">
        <v>1</v>
      </c>
      <c r="E56" s="2">
        <v>3072.974827131723</v>
      </c>
      <c r="F56" s="2">
        <v>3388.2277499652055</v>
      </c>
      <c r="G56" s="2">
        <v>3959.9463961197825</v>
      </c>
      <c r="H56" s="2">
        <v>4286.6651137098406</v>
      </c>
      <c r="I56" s="2">
        <v>4845.3548153533193</v>
      </c>
      <c r="J56" s="2">
        <v>4822.9991608618166</v>
      </c>
      <c r="K56" s="2">
        <v>4785.4573880166754</v>
      </c>
      <c r="L56" s="2">
        <v>5129.1483497409918</v>
      </c>
      <c r="M56" s="2">
        <v>5458.4643286143273</v>
      </c>
      <c r="N56" s="2">
        <v>5886.4513579062223</v>
      </c>
      <c r="O56" s="43">
        <v>6269.4933663655547</v>
      </c>
      <c r="P56" s="43">
        <v>7106.9379086155186</v>
      </c>
      <c r="Q56" s="51">
        <v>7536.5226618324541</v>
      </c>
      <c r="R56" s="51">
        <v>7649.2797330338635</v>
      </c>
      <c r="S56" s="51">
        <v>7851.2153720874385</v>
      </c>
      <c r="T56" s="43">
        <v>8816.6314148702877</v>
      </c>
      <c r="U56" s="43">
        <v>10296.890727821774</v>
      </c>
      <c r="V56" s="43">
        <v>11600.701851443797</v>
      </c>
    </row>
    <row r="57" spans="3:22" x14ac:dyDescent="0.3">
      <c r="C57" s="14">
        <v>3</v>
      </c>
      <c r="D57" s="30" t="s">
        <v>2</v>
      </c>
      <c r="E57" s="2">
        <v>1243.6476739533568</v>
      </c>
      <c r="F57" s="2">
        <v>1402.480147786488</v>
      </c>
      <c r="G57" s="2">
        <v>1531.5149067906691</v>
      </c>
      <c r="H57" s="2">
        <v>1483.3532095039341</v>
      </c>
      <c r="I57" s="2">
        <v>1652.6543000512611</v>
      </c>
      <c r="J57" s="2">
        <v>2014.5217266950458</v>
      </c>
      <c r="K57" s="2">
        <v>2139.0386932725414</v>
      </c>
      <c r="L57" s="2">
        <v>2310.2476290487712</v>
      </c>
      <c r="M57" s="2">
        <v>2684.1372643653303</v>
      </c>
      <c r="N57" s="2">
        <v>3100.9189397693053</v>
      </c>
      <c r="O57" s="43">
        <v>3229.9410024057015</v>
      </c>
      <c r="P57" s="43">
        <v>3268.3723249769801</v>
      </c>
      <c r="Q57" s="51">
        <v>3525.5049610289361</v>
      </c>
      <c r="R57" s="51">
        <v>3862.1545308051736</v>
      </c>
      <c r="S57" s="51">
        <v>3773.1525035816876</v>
      </c>
      <c r="T57" s="43">
        <v>4159.2511657390914</v>
      </c>
      <c r="U57" s="43">
        <v>4888.3232265290444</v>
      </c>
      <c r="V57" s="43">
        <v>5315.0286011309927</v>
      </c>
    </row>
    <row r="58" spans="3:22" x14ac:dyDescent="0.3">
      <c r="C58" s="14">
        <v>2</v>
      </c>
      <c r="D58" s="30" t="s">
        <v>3</v>
      </c>
      <c r="E58" s="2">
        <v>166.8269515597508</v>
      </c>
      <c r="F58" s="2">
        <v>166.002988574222</v>
      </c>
      <c r="G58" s="2">
        <v>239.82381283553693</v>
      </c>
      <c r="H58" s="2">
        <v>296.65179764893878</v>
      </c>
      <c r="I58" s="2">
        <v>297.93561471466006</v>
      </c>
      <c r="J58" s="2">
        <v>278.96474968862452</v>
      </c>
      <c r="K58" s="2">
        <v>339.28993753265769</v>
      </c>
      <c r="L58" s="2">
        <v>376.39866133840161</v>
      </c>
      <c r="M58" s="2">
        <v>408.35618317434449</v>
      </c>
      <c r="N58" s="2">
        <v>472.25520084011976</v>
      </c>
      <c r="O58" s="43">
        <v>580.56804456737984</v>
      </c>
      <c r="P58" s="43">
        <v>625.18883158196502</v>
      </c>
      <c r="Q58" s="51">
        <v>653.74529237881927</v>
      </c>
      <c r="R58" s="51">
        <v>695.68315113491178</v>
      </c>
      <c r="S58" s="51">
        <v>757.89630723934408</v>
      </c>
      <c r="T58" s="43">
        <v>603.81091575897415</v>
      </c>
      <c r="U58" s="43">
        <v>601.25554375238664</v>
      </c>
      <c r="V58" s="43">
        <v>535.78290401729998</v>
      </c>
    </row>
    <row r="59" spans="3:22" x14ac:dyDescent="0.3">
      <c r="C59" s="14">
        <v>10</v>
      </c>
      <c r="D59" s="30" t="s">
        <v>4</v>
      </c>
      <c r="E59" s="2">
        <v>111.84318944801835</v>
      </c>
      <c r="F59" s="2">
        <v>156.90537130279</v>
      </c>
      <c r="G59" s="2">
        <v>161.11430640214428</v>
      </c>
      <c r="H59" s="2">
        <v>244.29396079788395</v>
      </c>
      <c r="I59" s="2">
        <v>283.23315580054719</v>
      </c>
      <c r="J59" s="2">
        <v>388.12126437005236</v>
      </c>
      <c r="K59" s="2">
        <v>807.76057963385631</v>
      </c>
      <c r="L59" s="2">
        <v>1118.8770156029495</v>
      </c>
      <c r="M59" s="2">
        <v>1051.2050499796549</v>
      </c>
      <c r="N59" s="2">
        <v>851.83932856136789</v>
      </c>
      <c r="O59" s="43">
        <v>1413.3732245308743</v>
      </c>
      <c r="P59" s="43">
        <v>2118.4734313466142</v>
      </c>
      <c r="Q59" s="51">
        <v>2115.9666280547463</v>
      </c>
      <c r="R59" s="51">
        <v>979.65232752355644</v>
      </c>
      <c r="S59" s="51">
        <v>1867.252594309999</v>
      </c>
      <c r="T59" s="43">
        <v>2822.8658289132172</v>
      </c>
      <c r="U59" s="43">
        <v>2958.6161305794749</v>
      </c>
      <c r="V59" s="43">
        <v>2923.8398555009589</v>
      </c>
    </row>
    <row r="60" spans="3:22" x14ac:dyDescent="0.3">
      <c r="C60" s="14">
        <v>15</v>
      </c>
      <c r="D60" s="30" t="s">
        <v>5</v>
      </c>
      <c r="E60" s="2">
        <v>687.66884003035102</v>
      </c>
      <c r="F60" s="2">
        <v>834.32436183578739</v>
      </c>
      <c r="G60" s="2">
        <v>821.09399832458985</v>
      </c>
      <c r="H60" s="2">
        <v>885.00674859674109</v>
      </c>
      <c r="I60" s="2">
        <v>984.81995637288674</v>
      </c>
      <c r="J60" s="2">
        <v>1083.9653565265539</v>
      </c>
      <c r="K60" s="2">
        <v>1266.3626181366735</v>
      </c>
      <c r="L60" s="2">
        <v>1547.2581307198443</v>
      </c>
      <c r="M60" s="2">
        <v>1546.0767147618417</v>
      </c>
      <c r="N60" s="2">
        <v>2374.0414299112754</v>
      </c>
      <c r="O60" s="43">
        <v>2120.4456905401239</v>
      </c>
      <c r="P60" s="43">
        <v>2399.3064845539275</v>
      </c>
      <c r="Q60" s="51">
        <v>2935.1829607071904</v>
      </c>
      <c r="R60" s="51">
        <v>2743.5060370695101</v>
      </c>
      <c r="S60" s="51">
        <v>3694.68738585543</v>
      </c>
      <c r="T60" s="43">
        <v>4732.6826768897899</v>
      </c>
      <c r="U60" s="43">
        <v>6096.6401508052022</v>
      </c>
      <c r="V60" s="43">
        <v>6908.4164423791353</v>
      </c>
    </row>
    <row r="61" spans="3:22" x14ac:dyDescent="0.3">
      <c r="C61" s="14">
        <v>17</v>
      </c>
      <c r="D61" s="31" t="s">
        <v>6</v>
      </c>
      <c r="E61" s="2">
        <v>180.27178541101557</v>
      </c>
      <c r="F61" s="2">
        <v>205.73032431700904</v>
      </c>
      <c r="G61" s="2">
        <v>186.56875372027571</v>
      </c>
      <c r="H61" s="2">
        <v>229.30363030337776</v>
      </c>
      <c r="I61" s="2">
        <v>253.93036214362542</v>
      </c>
      <c r="J61" s="2">
        <v>275.16852196026434</v>
      </c>
      <c r="K61" s="2">
        <v>258.18215876962495</v>
      </c>
      <c r="L61" s="2">
        <v>280.9176268848978</v>
      </c>
      <c r="M61" s="2">
        <v>274.27298213509357</v>
      </c>
      <c r="N61" s="2">
        <v>355.23611953556428</v>
      </c>
      <c r="O61" s="43">
        <v>434.9994345471755</v>
      </c>
      <c r="P61" s="43">
        <v>487.90089545762839</v>
      </c>
      <c r="Q61" s="51">
        <v>592.85875044391423</v>
      </c>
      <c r="R61" s="51">
        <v>571.17293297633842</v>
      </c>
      <c r="S61" s="51">
        <v>1038.5485416452448</v>
      </c>
      <c r="T61" s="43">
        <v>1022.3547555393611</v>
      </c>
      <c r="U61" s="43">
        <v>1217.7779547923005</v>
      </c>
      <c r="V61" s="43">
        <v>1212.5423792651691</v>
      </c>
    </row>
    <row r="62" spans="3:22" x14ac:dyDescent="0.3">
      <c r="C62" s="14">
        <v>20</v>
      </c>
      <c r="D62" s="32" t="s">
        <v>7</v>
      </c>
      <c r="E62" s="2">
        <v>161.86884462511574</v>
      </c>
      <c r="F62" s="2">
        <v>165.83233099298985</v>
      </c>
      <c r="G62" s="2">
        <v>190.48282486317683</v>
      </c>
      <c r="H62" s="2">
        <v>251.2618966112623</v>
      </c>
      <c r="I62" s="2">
        <v>257.51623053677605</v>
      </c>
      <c r="J62" s="2">
        <v>260.83576670405142</v>
      </c>
      <c r="K62" s="2">
        <v>270.28923523429808</v>
      </c>
      <c r="L62" s="2">
        <v>293.29269937798017</v>
      </c>
      <c r="M62" s="2">
        <v>338.56794457765528</v>
      </c>
      <c r="N62" s="2">
        <v>384.61382570225828</v>
      </c>
      <c r="O62" s="43">
        <v>394.49376583260698</v>
      </c>
      <c r="P62" s="43">
        <v>446.49890244368453</v>
      </c>
      <c r="Q62" s="51">
        <v>472.31384166935504</v>
      </c>
      <c r="R62" s="51">
        <v>398.86271612434075</v>
      </c>
      <c r="S62" s="51">
        <v>413.25054600399454</v>
      </c>
      <c r="T62" s="43">
        <v>515.18616199084522</v>
      </c>
      <c r="U62" s="43">
        <v>504.79102354471007</v>
      </c>
      <c r="V62" s="43">
        <v>622.86855109127669</v>
      </c>
    </row>
    <row r="63" spans="3:22" x14ac:dyDescent="0.3">
      <c r="C63" s="14">
        <v>26</v>
      </c>
      <c r="D63" s="30" t="s">
        <v>8</v>
      </c>
      <c r="E63" s="2">
        <v>55.994363546928639</v>
      </c>
      <c r="F63" s="2">
        <v>71.082876125945489</v>
      </c>
      <c r="G63" s="2">
        <v>64.134796814658301</v>
      </c>
      <c r="H63" s="2">
        <v>67.127410152503515</v>
      </c>
      <c r="I63" s="2">
        <v>66.208813701024113</v>
      </c>
      <c r="J63" s="2">
        <v>67.160021590643851</v>
      </c>
      <c r="K63" s="2">
        <v>64.394568765921576</v>
      </c>
      <c r="L63" s="2">
        <v>68.345068089601199</v>
      </c>
      <c r="M63" s="2">
        <v>68.784457199356964</v>
      </c>
      <c r="N63" s="2">
        <v>68.859921638618644</v>
      </c>
      <c r="O63" s="43">
        <v>78.939145197813843</v>
      </c>
      <c r="P63" s="43">
        <v>91.050572562486522</v>
      </c>
      <c r="Q63" s="51">
        <v>98.976770589488453</v>
      </c>
      <c r="R63" s="51">
        <v>88.246654348055586</v>
      </c>
      <c r="S63" s="51">
        <v>92.490282253990188</v>
      </c>
      <c r="T63" s="43">
        <v>86.172829433431531</v>
      </c>
      <c r="U63" s="43">
        <v>121.75791890553197</v>
      </c>
      <c r="V63" s="43">
        <v>152.6899788588986</v>
      </c>
    </row>
    <row r="64" spans="3:22" x14ac:dyDescent="0.3">
      <c r="C64" s="14">
        <v>28</v>
      </c>
      <c r="D64" s="32" t="s">
        <v>9</v>
      </c>
      <c r="E64" s="2">
        <v>156.49502948864099</v>
      </c>
      <c r="F64" s="2">
        <v>244.77342953585563</v>
      </c>
      <c r="G64" s="2">
        <v>203.00253155094947</v>
      </c>
      <c r="H64" s="2">
        <v>176.8889460265392</v>
      </c>
      <c r="I64" s="2">
        <v>202.6022771932104</v>
      </c>
      <c r="J64" s="2">
        <v>221.79157570915046</v>
      </c>
      <c r="K64" s="2">
        <v>202.95408150448409</v>
      </c>
      <c r="L64" s="2">
        <v>221.81676482631619</v>
      </c>
      <c r="M64" s="2">
        <v>270.16976612711915</v>
      </c>
      <c r="N64" s="2">
        <v>287.01814650794591</v>
      </c>
      <c r="O64" s="43">
        <v>327.26049473379908</v>
      </c>
      <c r="P64" s="43">
        <v>374.4664843902209</v>
      </c>
      <c r="Q64" s="51">
        <v>428.19196746404606</v>
      </c>
      <c r="R64" s="51">
        <v>471.88490682390193</v>
      </c>
      <c r="S64" s="51">
        <v>536.44692645743169</v>
      </c>
      <c r="T64" s="43">
        <v>591.91895272578461</v>
      </c>
      <c r="U64" s="43">
        <v>624.59472445706228</v>
      </c>
      <c r="V64" s="43">
        <v>800.74303920172281</v>
      </c>
    </row>
    <row r="65" spans="3:22" x14ac:dyDescent="0.3">
      <c r="C65" s="14">
        <v>29</v>
      </c>
      <c r="D65" s="30" t="s">
        <v>10</v>
      </c>
      <c r="E65" s="2">
        <v>63.601395249981621</v>
      </c>
      <c r="F65" s="2">
        <v>50.276023421849359</v>
      </c>
      <c r="G65" s="2">
        <v>41.308931467881251</v>
      </c>
      <c r="H65" s="2">
        <v>31.352636456939081</v>
      </c>
      <c r="I65" s="2">
        <v>27.642218442035276</v>
      </c>
      <c r="J65" s="2">
        <v>30.510427207839925</v>
      </c>
      <c r="K65" s="2">
        <v>31.905567714632951</v>
      </c>
      <c r="L65" s="2">
        <v>34.288681487378128</v>
      </c>
      <c r="M65" s="2">
        <v>33.060694951284646</v>
      </c>
      <c r="N65" s="2">
        <v>37.383462915649275</v>
      </c>
      <c r="O65" s="43">
        <v>47.389718149318156</v>
      </c>
      <c r="P65" s="43">
        <v>50.596314839263997</v>
      </c>
      <c r="Q65" s="51">
        <v>51.491129164147907</v>
      </c>
      <c r="R65" s="51">
        <v>53.118662457881342</v>
      </c>
      <c r="S65" s="51">
        <v>56.900804474793304</v>
      </c>
      <c r="T65" s="43">
        <v>79.690704163502346</v>
      </c>
      <c r="U65" s="43">
        <v>88.657118879240954</v>
      </c>
      <c r="V65" s="43">
        <v>92.635124961902349</v>
      </c>
    </row>
    <row r="66" spans="3:22" x14ac:dyDescent="0.3">
      <c r="C66" s="14">
        <v>36</v>
      </c>
      <c r="D66" s="32" t="s">
        <v>11</v>
      </c>
      <c r="E66" s="2">
        <v>157.79635639733468</v>
      </c>
      <c r="F66" s="2">
        <v>203.65811560027097</v>
      </c>
      <c r="G66" s="2">
        <v>216.4309032981252</v>
      </c>
      <c r="H66" s="2">
        <v>228.2138868052742</v>
      </c>
      <c r="I66" s="2">
        <v>248.24122578964872</v>
      </c>
      <c r="J66" s="2">
        <v>262.87008079462458</v>
      </c>
      <c r="K66" s="2">
        <v>272.02509472183783</v>
      </c>
      <c r="L66" s="2">
        <v>287.50780358692003</v>
      </c>
      <c r="M66" s="2">
        <v>295.00372880498412</v>
      </c>
      <c r="N66" s="2">
        <v>330.11591742970916</v>
      </c>
      <c r="O66" s="43">
        <v>369.0227983040611</v>
      </c>
      <c r="P66" s="43">
        <v>449.54119899145064</v>
      </c>
      <c r="Q66" s="51">
        <v>570.46413306291004</v>
      </c>
      <c r="R66" s="51">
        <v>480.81728366038323</v>
      </c>
      <c r="S66" s="51">
        <v>418.23092457280268</v>
      </c>
      <c r="T66" s="43">
        <v>553.19842294501177</v>
      </c>
      <c r="U66" s="43">
        <v>589.98351822409268</v>
      </c>
      <c r="V66" s="43">
        <v>655.84979798837446</v>
      </c>
    </row>
    <row r="67" spans="3:22" x14ac:dyDescent="0.3">
      <c r="C67" s="14">
        <v>40</v>
      </c>
      <c r="D67" s="30" t="s">
        <v>12</v>
      </c>
      <c r="E67" s="2">
        <v>159.85189537076297</v>
      </c>
      <c r="F67" s="2">
        <v>193.00545974990209</v>
      </c>
      <c r="G67" s="2">
        <v>204.94964174335959</v>
      </c>
      <c r="H67" s="2">
        <v>252.95380488039501</v>
      </c>
      <c r="I67" s="2">
        <v>243.26763873424468</v>
      </c>
      <c r="J67" s="2">
        <v>260.82840792940726</v>
      </c>
      <c r="K67" s="2">
        <v>239.11120930412693</v>
      </c>
      <c r="L67" s="2">
        <v>227.99291097491204</v>
      </c>
      <c r="M67" s="2">
        <v>305.87402671442914</v>
      </c>
      <c r="N67" s="2">
        <v>341.98411884606747</v>
      </c>
      <c r="O67" s="43">
        <v>362.73295822379725</v>
      </c>
      <c r="P67" s="43">
        <v>358.5216905772312</v>
      </c>
      <c r="Q67" s="51">
        <v>396.57312204085321</v>
      </c>
      <c r="R67" s="51">
        <v>403.52795645968081</v>
      </c>
      <c r="S67" s="51">
        <v>127.02505274541363</v>
      </c>
      <c r="T67" s="43">
        <v>141.48236744113103</v>
      </c>
      <c r="U67" s="43">
        <v>136.8538103452704</v>
      </c>
      <c r="V67" s="43">
        <v>138.56402641539989</v>
      </c>
    </row>
    <row r="68" spans="3:22" x14ac:dyDescent="0.3">
      <c r="C68" s="14">
        <v>45</v>
      </c>
      <c r="D68" s="32" t="s">
        <v>13</v>
      </c>
      <c r="E68" s="2">
        <v>1284.8021165709874</v>
      </c>
      <c r="F68" s="2">
        <v>1624.7726588845139</v>
      </c>
      <c r="G68" s="2">
        <v>1453.9288776603698</v>
      </c>
      <c r="H68" s="2">
        <v>1390.5722817547694</v>
      </c>
      <c r="I68" s="2">
        <v>1609.0956392944477</v>
      </c>
      <c r="J68" s="2">
        <v>1539.545620904428</v>
      </c>
      <c r="K68" s="2">
        <v>1497.4227539681242</v>
      </c>
      <c r="L68" s="2">
        <v>1740.9499860871001</v>
      </c>
      <c r="M68" s="2">
        <v>2111.7437814929926</v>
      </c>
      <c r="N68" s="2">
        <v>2274.3422694266696</v>
      </c>
      <c r="O68" s="43">
        <v>2709.2440369410479</v>
      </c>
      <c r="P68" s="43">
        <v>3080.919909360699</v>
      </c>
      <c r="Q68" s="51">
        <v>3793.0888664114982</v>
      </c>
      <c r="R68" s="51">
        <v>3432.4465284528542</v>
      </c>
      <c r="S68" s="51">
        <v>3987.8919263838943</v>
      </c>
      <c r="T68" s="43">
        <v>3594.928220898837</v>
      </c>
      <c r="U68" s="43">
        <v>4086.3705549876922</v>
      </c>
      <c r="V68" s="43">
        <v>4739.5611443594771</v>
      </c>
    </row>
    <row r="69" spans="3:22" x14ac:dyDescent="0.3">
      <c r="C69" s="14">
        <v>50</v>
      </c>
      <c r="D69" s="30" t="s">
        <v>14</v>
      </c>
      <c r="E69" s="2">
        <v>1929.213140863026</v>
      </c>
      <c r="F69" s="2">
        <v>2152.9439648365033</v>
      </c>
      <c r="G69" s="2">
        <v>2342.948749602032</v>
      </c>
      <c r="H69" s="2">
        <v>2595.789214349858</v>
      </c>
      <c r="I69" s="2">
        <v>2871.2584456216728</v>
      </c>
      <c r="J69" s="2">
        <v>3212.3039107650184</v>
      </c>
      <c r="K69" s="2">
        <v>3221.152939941132</v>
      </c>
      <c r="L69" s="2">
        <v>3222.8549604384089</v>
      </c>
      <c r="M69" s="2">
        <v>3691.6946987668243</v>
      </c>
      <c r="N69" s="2">
        <v>4250.3309657013424</v>
      </c>
      <c r="O69" s="43">
        <v>3928.8042632784518</v>
      </c>
      <c r="P69" s="43">
        <v>4370.1910932884275</v>
      </c>
      <c r="Q69" s="51">
        <v>4845.5283298538543</v>
      </c>
      <c r="R69" s="51">
        <v>5157.1365082086195</v>
      </c>
      <c r="S69" s="51">
        <v>5353.8512966832295</v>
      </c>
      <c r="T69" s="43">
        <v>5234.9679065887394</v>
      </c>
      <c r="U69" s="43">
        <v>5349.985956837736</v>
      </c>
      <c r="V69" s="43">
        <v>5846.9086003526318</v>
      </c>
    </row>
    <row r="70" spans="3:22" x14ac:dyDescent="0.3">
      <c r="C70" s="14">
        <v>55</v>
      </c>
      <c r="D70" s="32" t="s">
        <v>15</v>
      </c>
      <c r="E70" s="2">
        <v>484.27001319253861</v>
      </c>
      <c r="F70" s="2">
        <v>663.22208531800493</v>
      </c>
      <c r="G70" s="2">
        <v>557.81702426477409</v>
      </c>
      <c r="H70" s="2">
        <v>630.32225681188629</v>
      </c>
      <c r="I70" s="2">
        <v>738.45115403316822</v>
      </c>
      <c r="J70" s="2">
        <v>964.8153492573382</v>
      </c>
      <c r="K70" s="2">
        <v>1058.5583113799398</v>
      </c>
      <c r="L70" s="2">
        <v>1444.7795445443858</v>
      </c>
      <c r="M70" s="2">
        <v>1565.4060519195448</v>
      </c>
      <c r="N70" s="2">
        <v>2123.6910859051777</v>
      </c>
      <c r="O70" s="43">
        <v>2474.1139853225795</v>
      </c>
      <c r="P70" s="43">
        <v>1683.6705065034544</v>
      </c>
      <c r="Q70" s="51">
        <v>2030.9340099685246</v>
      </c>
      <c r="R70" s="51">
        <v>791.02708244348037</v>
      </c>
      <c r="S70" s="51">
        <v>1206.8672701089413</v>
      </c>
      <c r="T70" s="43">
        <v>2410.5584080026488</v>
      </c>
      <c r="U70" s="43">
        <v>3355.3594029243168</v>
      </c>
      <c r="V70" s="43">
        <v>4341.7685257997755</v>
      </c>
    </row>
    <row r="71" spans="3:22" x14ac:dyDescent="0.3">
      <c r="C71" s="14">
        <v>60</v>
      </c>
      <c r="D71" s="32" t="s">
        <v>16</v>
      </c>
      <c r="E71" s="2">
        <v>1208.2120322503429</v>
      </c>
      <c r="F71" s="2">
        <v>1403.2117091029493</v>
      </c>
      <c r="G71" s="2">
        <v>1240.1158550463319</v>
      </c>
      <c r="H71" s="2">
        <v>1505.6759351627263</v>
      </c>
      <c r="I71" s="2">
        <v>1601.3739899808913</v>
      </c>
      <c r="J71" s="2">
        <v>1701.024309618399</v>
      </c>
      <c r="K71" s="2">
        <v>1719.4888494065415</v>
      </c>
      <c r="L71" s="2">
        <v>1849.532525900773</v>
      </c>
      <c r="M71" s="2">
        <v>1946.2146916420536</v>
      </c>
      <c r="N71" s="2">
        <v>1994.3108071770591</v>
      </c>
      <c r="O71" s="43">
        <v>2669.0032550917499</v>
      </c>
      <c r="P71" s="43">
        <v>2650.495516644603</v>
      </c>
      <c r="Q71" s="51">
        <v>2893.6770313105508</v>
      </c>
      <c r="R71" s="51">
        <v>2996.1487884759035</v>
      </c>
      <c r="S71" s="51">
        <v>3898.8964033839293</v>
      </c>
      <c r="T71" s="43">
        <v>4564.8807166077986</v>
      </c>
      <c r="U71" s="43">
        <v>5589.1983508940084</v>
      </c>
      <c r="V71" s="43">
        <v>7259.634011571844</v>
      </c>
    </row>
    <row r="72" spans="3:22" x14ac:dyDescent="0.3">
      <c r="C72" s="14">
        <v>64</v>
      </c>
      <c r="D72" s="32" t="s">
        <v>17</v>
      </c>
      <c r="E72" s="2">
        <v>290.86260601210245</v>
      </c>
      <c r="F72" s="2">
        <v>358.15438215958159</v>
      </c>
      <c r="G72" s="2">
        <v>422.23214476943809</v>
      </c>
      <c r="H72" s="2">
        <v>443.60889519277998</v>
      </c>
      <c r="I72" s="2">
        <v>535.19289696816838</v>
      </c>
      <c r="J72" s="2">
        <v>487.10821814878636</v>
      </c>
      <c r="K72" s="2">
        <v>658.08653642213039</v>
      </c>
      <c r="L72" s="2">
        <v>722.68152738841877</v>
      </c>
      <c r="M72" s="2">
        <v>738.15512870454734</v>
      </c>
      <c r="N72" s="2">
        <v>768.98478586915428</v>
      </c>
      <c r="O72" s="43">
        <v>976.8659309657005</v>
      </c>
      <c r="P72" s="43">
        <v>873.93114235802693</v>
      </c>
      <c r="Q72" s="51">
        <v>1007.1840616129128</v>
      </c>
      <c r="R72" s="51">
        <v>1256.5002352862984</v>
      </c>
      <c r="S72" s="51">
        <v>1440.1964465314691</v>
      </c>
      <c r="T72" s="43">
        <v>2110.489457384575</v>
      </c>
      <c r="U72" s="43">
        <v>2385.3787268019682</v>
      </c>
      <c r="V72" s="43">
        <v>2976.9428767849331</v>
      </c>
    </row>
    <row r="73" spans="3:22" x14ac:dyDescent="0.3">
      <c r="C73" s="14">
        <v>65</v>
      </c>
      <c r="D73" s="30" t="s">
        <v>18</v>
      </c>
      <c r="E73" s="2">
        <v>325.40903271505334</v>
      </c>
      <c r="F73" s="2">
        <v>479.02336867656248</v>
      </c>
      <c r="G73" s="2">
        <v>526.01825772081747</v>
      </c>
      <c r="H73" s="2">
        <v>540.80765740502852</v>
      </c>
      <c r="I73" s="2">
        <v>673.25278995756662</v>
      </c>
      <c r="J73" s="2">
        <v>734.85307583347662</v>
      </c>
      <c r="K73" s="2">
        <v>824.38615740491082</v>
      </c>
      <c r="L73" s="2">
        <v>929.10874938089603</v>
      </c>
      <c r="M73" s="2">
        <v>1041.053851784254</v>
      </c>
      <c r="N73" s="2">
        <v>1163.8254277047586</v>
      </c>
      <c r="O73" s="43">
        <v>1189.22</v>
      </c>
      <c r="P73" s="43">
        <v>1202.5520686500722</v>
      </c>
      <c r="Q73" s="51">
        <v>1241.3082829923878</v>
      </c>
      <c r="R73" s="51">
        <v>1268.9574631072974</v>
      </c>
      <c r="S73" s="51">
        <v>1413.1538544674117</v>
      </c>
      <c r="T73" s="43">
        <v>1120.4983494551946</v>
      </c>
      <c r="U73" s="43">
        <v>1240.1492522130195</v>
      </c>
      <c r="V73" s="43">
        <v>1242.1302891598384</v>
      </c>
    </row>
    <row r="74" spans="3:22" x14ac:dyDescent="0.3">
      <c r="C74" s="14">
        <v>71</v>
      </c>
      <c r="D74" s="32" t="s">
        <v>41</v>
      </c>
      <c r="E74" s="2">
        <v>1228.0090929034977</v>
      </c>
      <c r="F74" s="2">
        <v>1385.499946192444</v>
      </c>
      <c r="G74" s="2">
        <v>1422.5301588288764</v>
      </c>
      <c r="H74" s="2">
        <v>1592.4525720787651</v>
      </c>
      <c r="I74" s="2">
        <v>1804.4090763495146</v>
      </c>
      <c r="J74" s="2">
        <v>2007.5184250205498</v>
      </c>
      <c r="K74" s="2">
        <v>2438.0395115717679</v>
      </c>
      <c r="L74" s="2">
        <v>2631.6310209882258</v>
      </c>
      <c r="M74" s="2">
        <v>3082.4413061176565</v>
      </c>
      <c r="N74" s="2">
        <v>3590.3544629574926</v>
      </c>
      <c r="O74" s="43">
        <v>3834.7724586482809</v>
      </c>
      <c r="P74" s="43">
        <v>4082.7781509297329</v>
      </c>
      <c r="Q74" s="51">
        <v>4562.6470953891185</v>
      </c>
      <c r="R74" s="51">
        <v>4015.408089864819</v>
      </c>
      <c r="S74" s="51">
        <v>4088.3220134076728</v>
      </c>
      <c r="T74" s="43">
        <v>5490.6730526042465</v>
      </c>
      <c r="U74" s="43">
        <v>5972.955094086341</v>
      </c>
      <c r="V74" s="43">
        <v>6226.216710054362</v>
      </c>
    </row>
    <row r="75" spans="3:22" x14ac:dyDescent="0.3">
      <c r="C75" s="14">
        <v>75</v>
      </c>
      <c r="D75" s="30" t="s">
        <v>19</v>
      </c>
      <c r="E75" s="2">
        <v>1211.0407640904571</v>
      </c>
      <c r="F75" s="2">
        <v>1423.511180928137</v>
      </c>
      <c r="G75" s="2">
        <v>1423.8499308319083</v>
      </c>
      <c r="H75" s="2">
        <v>1782.696334718933</v>
      </c>
      <c r="I75" s="2">
        <v>2119.1000025042931</v>
      </c>
      <c r="J75" s="2">
        <v>2459.1748172147136</v>
      </c>
      <c r="K75" s="2">
        <v>2701.174119239111</v>
      </c>
      <c r="L75" s="2">
        <v>2971.1150591289297</v>
      </c>
      <c r="M75" s="2">
        <v>3084.6588291296857</v>
      </c>
      <c r="N75" s="2">
        <v>3408.9139438161628</v>
      </c>
      <c r="O75" s="43">
        <v>3776.8216171031809</v>
      </c>
      <c r="P75" s="43">
        <v>4616.5281001052263</v>
      </c>
      <c r="Q75" s="51">
        <v>5775.2251327999093</v>
      </c>
      <c r="R75" s="51">
        <v>6251.9699324684252</v>
      </c>
      <c r="S75" s="51">
        <v>6640.9566481139764</v>
      </c>
      <c r="T75" s="43">
        <v>6808.0236542868379</v>
      </c>
      <c r="U75" s="43">
        <v>7255.187512366826</v>
      </c>
      <c r="V75" s="43">
        <v>7668.7279655752227</v>
      </c>
    </row>
    <row r="76" spans="3:22" x14ac:dyDescent="0.3">
      <c r="C76" s="14">
        <v>80</v>
      </c>
      <c r="D76" s="32" t="s">
        <v>42</v>
      </c>
      <c r="E76" s="2">
        <v>509.23937264426991</v>
      </c>
      <c r="F76" s="2">
        <v>398.55921543887922</v>
      </c>
      <c r="G76" s="2">
        <v>405.461834679969</v>
      </c>
      <c r="H76" s="2">
        <v>470.45973418825554</v>
      </c>
      <c r="I76" s="2">
        <v>481.83729845814042</v>
      </c>
      <c r="J76" s="2">
        <v>630.57648637554348</v>
      </c>
      <c r="K76" s="2">
        <v>654.19149953708097</v>
      </c>
      <c r="L76" s="2">
        <v>684.21445368943864</v>
      </c>
      <c r="M76" s="2">
        <v>731.66167263383022</v>
      </c>
      <c r="N76" s="2">
        <v>808.64450719351407</v>
      </c>
      <c r="O76" s="43">
        <v>949.77637806365897</v>
      </c>
      <c r="P76" s="43">
        <v>1344.6299751736726</v>
      </c>
      <c r="Q76" s="51">
        <v>1535.0760472613547</v>
      </c>
      <c r="R76" s="51">
        <v>1565.1633770891842</v>
      </c>
      <c r="S76" s="51">
        <v>1673.7756831526713</v>
      </c>
      <c r="T76" s="43">
        <v>1789.7352008252924</v>
      </c>
      <c r="U76" s="43">
        <v>1758.3678287251159</v>
      </c>
      <c r="V76" s="43">
        <v>1851.6653241352772</v>
      </c>
    </row>
    <row r="77" spans="3:22" x14ac:dyDescent="0.3">
      <c r="C77" s="14">
        <v>85</v>
      </c>
      <c r="D77" s="32" t="s">
        <v>43</v>
      </c>
      <c r="E77" s="2">
        <v>247.34746614763509</v>
      </c>
      <c r="F77" s="2">
        <v>222.87103269080382</v>
      </c>
      <c r="G77" s="2">
        <v>235.22295329209089</v>
      </c>
      <c r="H77" s="2">
        <v>302.35200772005862</v>
      </c>
      <c r="I77" s="2">
        <v>363.10689075737491</v>
      </c>
      <c r="J77" s="2">
        <v>403.57238639684897</v>
      </c>
      <c r="K77" s="2">
        <v>428.51219565872498</v>
      </c>
      <c r="L77" s="2">
        <v>455.53162332785109</v>
      </c>
      <c r="M77" s="2">
        <v>475.90550495206111</v>
      </c>
      <c r="N77" s="2">
        <v>539.99958423951557</v>
      </c>
      <c r="O77" s="43">
        <v>585.39175447573098</v>
      </c>
      <c r="P77" s="43">
        <v>766.38849967027136</v>
      </c>
      <c r="Q77" s="51">
        <v>819.7845250968802</v>
      </c>
      <c r="R77" s="51">
        <v>946.52718410723583</v>
      </c>
      <c r="S77" s="51">
        <v>919.40485265835548</v>
      </c>
      <c r="T77" s="43">
        <v>962.19733169426331</v>
      </c>
      <c r="U77" s="43">
        <v>1055.9407989397896</v>
      </c>
      <c r="V77" s="43">
        <v>1131.6411931250725</v>
      </c>
    </row>
    <row r="78" spans="3:22" x14ac:dyDescent="0.3">
      <c r="C78" s="14">
        <v>91</v>
      </c>
      <c r="D78" s="32" t="s">
        <v>20</v>
      </c>
      <c r="E78" s="2">
        <v>240.43234693999818</v>
      </c>
      <c r="F78" s="2">
        <v>261.5503584438701</v>
      </c>
      <c r="G78" s="2">
        <v>268.68517891406964</v>
      </c>
      <c r="H78" s="2">
        <v>307.58629622099409</v>
      </c>
      <c r="I78" s="2">
        <v>306.50759950412839</v>
      </c>
      <c r="J78" s="2">
        <v>349.46789702145725</v>
      </c>
      <c r="K78" s="2">
        <v>416.76985614810599</v>
      </c>
      <c r="L78" s="2">
        <v>454.52924841778071</v>
      </c>
      <c r="M78" s="2">
        <v>506.01457250633098</v>
      </c>
      <c r="N78" s="2">
        <v>550.15288838838546</v>
      </c>
      <c r="O78" s="43">
        <v>575.48832507157704</v>
      </c>
      <c r="P78" s="43">
        <v>773.54212289508109</v>
      </c>
      <c r="Q78" s="51">
        <v>705.90795212870376</v>
      </c>
      <c r="R78" s="51">
        <v>663.26554192059598</v>
      </c>
      <c r="S78" s="51">
        <v>637.33036748244922</v>
      </c>
      <c r="T78" s="43">
        <v>664.07865823116049</v>
      </c>
      <c r="U78" s="43">
        <v>693.9368365634499</v>
      </c>
      <c r="V78" s="43">
        <v>700.8895568497602</v>
      </c>
    </row>
    <row r="79" spans="3:22" ht="15" thickBot="1" x14ac:dyDescent="0.35">
      <c r="C79" s="11"/>
      <c r="D79" s="33"/>
      <c r="E79" s="36">
        <f>SUM(E56:E78)</f>
        <v>15177.679136542891</v>
      </c>
      <c r="F79" s="36">
        <f t="shared" ref="F79:N79" si="3">SUM(F56:F78)</f>
        <v>17455.619081880566</v>
      </c>
      <c r="G79" s="36">
        <f t="shared" si="3"/>
        <v>18119.182769541825</v>
      </c>
      <c r="H79" s="36">
        <f t="shared" si="3"/>
        <v>19995.396227097684</v>
      </c>
      <c r="I79" s="36">
        <f t="shared" si="3"/>
        <v>22466.992392262604</v>
      </c>
      <c r="J79" s="36">
        <f t="shared" si="3"/>
        <v>24457.697556594634</v>
      </c>
      <c r="K79" s="36">
        <f t="shared" si="3"/>
        <v>26294.553863284902</v>
      </c>
      <c r="L79" s="36">
        <f t="shared" si="3"/>
        <v>29003.020040971165</v>
      </c>
      <c r="M79" s="36">
        <f t="shared" si="3"/>
        <v>31708.9232310552</v>
      </c>
      <c r="N79" s="36">
        <f t="shared" si="3"/>
        <v>35964.26849794334</v>
      </c>
      <c r="O79" s="36">
        <f t="shared" ref="O79:U79" si="4">SUM(O56:O78)</f>
        <v>39298.161648360168</v>
      </c>
      <c r="P79" s="36">
        <f t="shared" si="4"/>
        <v>43222.482125916235</v>
      </c>
      <c r="Q79" s="48">
        <f t="shared" si="4"/>
        <v>48588.153553262557</v>
      </c>
      <c r="R79" s="48">
        <f t="shared" si="4"/>
        <v>46742.457623842318</v>
      </c>
      <c r="S79" s="48">
        <f t="shared" si="4"/>
        <v>51887.744003601569</v>
      </c>
      <c r="T79" s="48">
        <f t="shared" si="4"/>
        <v>58876.277152990013</v>
      </c>
      <c r="U79" s="48">
        <f t="shared" si="4"/>
        <v>66868.972163976359</v>
      </c>
      <c r="V79" s="48">
        <f t="shared" ref="V79" si="5">SUM(V56:V78)</f>
        <v>74945.748750023122</v>
      </c>
    </row>
    <row r="80" spans="3:22" ht="15" thickTop="1" x14ac:dyDescent="0.3"/>
    <row r="81" spans="4:22" x14ac:dyDescent="0.3">
      <c r="D81" s="5" t="s">
        <v>38</v>
      </c>
    </row>
    <row r="82" spans="4:22" x14ac:dyDescent="0.3">
      <c r="D82" s="5" t="s">
        <v>39</v>
      </c>
    </row>
    <row r="88" spans="4:22" x14ac:dyDescent="0.3">
      <c r="G88" s="3"/>
    </row>
    <row r="91" spans="4:22" x14ac:dyDescent="0.3">
      <c r="D91" s="4" t="s">
        <v>47</v>
      </c>
    </row>
    <row r="92" spans="4:22" x14ac:dyDescent="0.3">
      <c r="D92" s="5"/>
      <c r="F92" s="4" t="s">
        <v>44</v>
      </c>
    </row>
    <row r="96" spans="4:22" x14ac:dyDescent="0.3"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3:22" ht="15" thickBot="1" x14ac:dyDescent="0.35">
      <c r="E97" s="13">
        <v>2007</v>
      </c>
      <c r="F97" s="13">
        <v>2008</v>
      </c>
      <c r="G97" s="13">
        <v>2009</v>
      </c>
      <c r="H97" s="13">
        <v>2010</v>
      </c>
      <c r="I97" s="13">
        <v>2011</v>
      </c>
      <c r="J97" s="13">
        <v>2012</v>
      </c>
      <c r="K97" s="13">
        <v>2013</v>
      </c>
      <c r="L97" s="13">
        <v>2014</v>
      </c>
      <c r="M97" s="13">
        <v>2015</v>
      </c>
      <c r="N97" s="13">
        <v>2016</v>
      </c>
      <c r="O97" s="13">
        <v>2017</v>
      </c>
      <c r="P97" s="13">
        <v>2018</v>
      </c>
      <c r="Q97" s="13">
        <v>2019</v>
      </c>
      <c r="R97" s="13">
        <v>2020</v>
      </c>
      <c r="S97" s="13">
        <v>2021</v>
      </c>
      <c r="T97" s="13">
        <v>2022</v>
      </c>
      <c r="U97" s="13">
        <v>2023</v>
      </c>
      <c r="V97" s="13">
        <v>2024</v>
      </c>
    </row>
    <row r="98" spans="3:22" ht="15" thickTop="1" x14ac:dyDescent="0.3">
      <c r="C98" s="14">
        <v>1</v>
      </c>
      <c r="D98" s="29" t="s">
        <v>1</v>
      </c>
      <c r="E98" s="28"/>
      <c r="F98" s="42">
        <f t="shared" ref="F98:V99" si="6">+F13/E13-1</f>
        <v>2.830401004117844E-2</v>
      </c>
      <c r="G98" s="42">
        <f t="shared" ref="G98:V98" si="7">+G13/F13-1</f>
        <v>6.1206436838548317E-2</v>
      </c>
      <c r="H98" s="42">
        <f t="shared" si="7"/>
        <v>-2.44375191292312E-3</v>
      </c>
      <c r="I98" s="42">
        <f t="shared" si="7"/>
        <v>1.2802748083968751E-2</v>
      </c>
      <c r="J98" s="42">
        <f t="shared" si="7"/>
        <v>3.36790632720676E-2</v>
      </c>
      <c r="K98" s="42">
        <f t="shared" si="7"/>
        <v>-7.9696482649160294E-2</v>
      </c>
      <c r="L98" s="42">
        <f t="shared" si="7"/>
        <v>7.5159816488097331E-3</v>
      </c>
      <c r="M98" s="42">
        <f t="shared" si="7"/>
        <v>-2.8250820571222857E-2</v>
      </c>
      <c r="N98" s="1">
        <f t="shared" si="7"/>
        <v>9.101795703653881E-3</v>
      </c>
      <c r="O98" s="1">
        <f t="shared" si="7"/>
        <v>7.1789702031685998E-3</v>
      </c>
      <c r="P98" s="1">
        <f t="shared" si="7"/>
        <v>3.1802406125124527E-2</v>
      </c>
      <c r="Q98" s="1">
        <f t="shared" si="7"/>
        <v>7.5968105286018828E-2</v>
      </c>
      <c r="R98" s="1">
        <f t="shared" si="7"/>
        <v>-2.3394556762578178E-2</v>
      </c>
      <c r="S98" s="1">
        <f t="shared" si="7"/>
        <v>-1.6940336248347565E-2</v>
      </c>
      <c r="T98" s="1">
        <f t="shared" si="7"/>
        <v>3.5341929371845104E-2</v>
      </c>
      <c r="U98" s="1">
        <f t="shared" si="7"/>
        <v>3.5595552652741835E-2</v>
      </c>
      <c r="V98" s="1">
        <f t="shared" si="7"/>
        <v>4.3158209023758776E-2</v>
      </c>
    </row>
    <row r="99" spans="3:22" x14ac:dyDescent="0.3">
      <c r="C99" s="14">
        <v>3</v>
      </c>
      <c r="D99" s="30" t="s">
        <v>2</v>
      </c>
      <c r="E99" s="28"/>
      <c r="F99" s="42">
        <f t="shared" si="6"/>
        <v>1.1248161110461785E-2</v>
      </c>
      <c r="G99" s="42">
        <f t="shared" si="6"/>
        <v>4.2460543770546089E-3</v>
      </c>
      <c r="H99" s="42">
        <f t="shared" si="6"/>
        <v>-8.3644131903577668E-2</v>
      </c>
      <c r="I99" s="42">
        <f t="shared" si="6"/>
        <v>4.6003212353748824E-2</v>
      </c>
      <c r="J99" s="42">
        <f t="shared" si="6"/>
        <v>1.1926482954928375E-2</v>
      </c>
      <c r="K99" s="42">
        <f t="shared" si="6"/>
        <v>1.4941226399566299E-2</v>
      </c>
      <c r="L99" s="42">
        <f t="shared" si="6"/>
        <v>2.993519047271942E-2</v>
      </c>
      <c r="M99" s="42">
        <f t="shared" si="6"/>
        <v>1.3373512118315833E-2</v>
      </c>
      <c r="N99" s="1">
        <f t="shared" si="6"/>
        <v>2.4611569776621156E-2</v>
      </c>
      <c r="O99" s="1">
        <f t="shared" si="6"/>
        <v>2.4271641293420965E-2</v>
      </c>
      <c r="P99" s="1">
        <f t="shared" si="6"/>
        <v>-6.0827053370842155E-2</v>
      </c>
      <c r="Q99" s="1">
        <f t="shared" si="6"/>
        <v>2.4728272703262721E-2</v>
      </c>
      <c r="R99" s="1">
        <f t="shared" si="6"/>
        <v>5.4793047326111566E-3</v>
      </c>
      <c r="S99" s="1">
        <f t="shared" si="6"/>
        <v>-5.6487006105712889E-2</v>
      </c>
      <c r="T99" s="1">
        <f t="shared" si="6"/>
        <v>4.9628682168355365E-2</v>
      </c>
      <c r="U99" s="1">
        <f t="shared" si="6"/>
        <v>0.12087191536010211</v>
      </c>
      <c r="V99" s="1">
        <f t="shared" si="6"/>
        <v>6.887929271640636E-2</v>
      </c>
    </row>
    <row r="100" spans="3:22" x14ac:dyDescent="0.3">
      <c r="C100" s="14">
        <v>2</v>
      </c>
      <c r="D100" s="30" t="s">
        <v>3</v>
      </c>
      <c r="E100" s="28"/>
      <c r="F100" s="42">
        <f t="shared" ref="F100:V100" si="8">+F15/E15-1</f>
        <v>1.0000000000000231E-2</v>
      </c>
      <c r="G100" s="42">
        <f t="shared" si="8"/>
        <v>0.30999999999999983</v>
      </c>
      <c r="H100" s="42">
        <f t="shared" si="8"/>
        <v>1.0000000000000009E-2</v>
      </c>
      <c r="I100" s="42">
        <f t="shared" si="8"/>
        <v>-3.2999999999999918E-2</v>
      </c>
      <c r="J100" s="42">
        <f t="shared" si="8"/>
        <v>-0.13225075286583554</v>
      </c>
      <c r="K100" s="47">
        <f t="shared" si="8"/>
        <v>7.0461428635604895E-2</v>
      </c>
      <c r="L100" s="42">
        <f t="shared" si="8"/>
        <v>6.273680543876603E-2</v>
      </c>
      <c r="M100" s="42">
        <f t="shared" si="8"/>
        <v>1.0000000000000009E-2</v>
      </c>
      <c r="N100" s="1">
        <f t="shared" si="8"/>
        <v>1.0000000000000009E-2</v>
      </c>
      <c r="O100" s="1">
        <f t="shared" si="8"/>
        <v>2.7799999999999825E-2</v>
      </c>
      <c r="P100" s="1">
        <f t="shared" si="8"/>
        <v>-9.7389355118291387E-3</v>
      </c>
      <c r="Q100" s="1">
        <f t="shared" si="8"/>
        <v>1.0411089868783918E-2</v>
      </c>
      <c r="R100" s="1">
        <f t="shared" si="8"/>
        <v>2.8348538323780037E-2</v>
      </c>
      <c r="S100" s="1">
        <f t="shared" si="8"/>
        <v>2.76515798063659E-2</v>
      </c>
      <c r="T100" s="1">
        <f t="shared" si="8"/>
        <v>-0.23974527730863449</v>
      </c>
      <c r="U100" s="1">
        <f t="shared" si="8"/>
        <v>-0.10854522147735002</v>
      </c>
      <c r="V100" s="1">
        <f t="shared" si="8"/>
        <v>-0.11986080572298929</v>
      </c>
    </row>
    <row r="101" spans="3:22" x14ac:dyDescent="0.3">
      <c r="C101" s="14">
        <v>10</v>
      </c>
      <c r="D101" s="30" t="s">
        <v>4</v>
      </c>
      <c r="E101" s="28"/>
      <c r="F101" s="42">
        <f t="shared" ref="F101:V101" si="9">+F16/E16-1</f>
        <v>0.2246438574095051</v>
      </c>
      <c r="G101" s="42">
        <f t="shared" si="9"/>
        <v>0.16748114019095572</v>
      </c>
      <c r="H101" s="42">
        <f t="shared" si="9"/>
        <v>0.28936224650144293</v>
      </c>
      <c r="I101" s="42">
        <f t="shared" si="9"/>
        <v>2.3716920735895597E-2</v>
      </c>
      <c r="J101" s="42">
        <f t="shared" si="9"/>
        <v>0.57939872009983073</v>
      </c>
      <c r="K101" s="42">
        <f t="shared" si="9"/>
        <v>1.6478878207558556</v>
      </c>
      <c r="L101" s="42">
        <f t="shared" si="9"/>
        <v>0.14757138921625801</v>
      </c>
      <c r="M101" s="42">
        <f t="shared" si="9"/>
        <v>0.12310150764374916</v>
      </c>
      <c r="N101" s="1">
        <f t="shared" si="9"/>
        <v>3.2456341173135339E-2</v>
      </c>
      <c r="O101" s="1">
        <f t="shared" si="9"/>
        <v>0.10540810689769442</v>
      </c>
      <c r="P101" s="1">
        <f t="shared" si="9"/>
        <v>-2.0220010693683621E-2</v>
      </c>
      <c r="Q101" s="1">
        <f t="shared" si="9"/>
        <v>0.10258422127868716</v>
      </c>
      <c r="R101" s="1">
        <f t="shared" si="9"/>
        <v>-0.56786336614333943</v>
      </c>
      <c r="S101" s="1">
        <f t="shared" si="9"/>
        <v>0.44425112061119787</v>
      </c>
      <c r="T101" s="1">
        <f t="shared" si="9"/>
        <v>0.13570564863278989</v>
      </c>
      <c r="U101" s="1">
        <f t="shared" si="9"/>
        <v>0.12170511924921779</v>
      </c>
      <c r="V101" s="1">
        <f t="shared" si="9"/>
        <v>-5.488645336742326E-2</v>
      </c>
    </row>
    <row r="102" spans="3:22" x14ac:dyDescent="0.3">
      <c r="C102" s="14">
        <v>15</v>
      </c>
      <c r="D102" s="30" t="s">
        <v>54</v>
      </c>
      <c r="E102" s="28"/>
      <c r="F102" s="42">
        <f t="shared" ref="F102:V102" si="10">+F17/E17-1</f>
        <v>4.8198537881958492E-2</v>
      </c>
      <c r="G102" s="42">
        <f t="shared" si="10"/>
        <v>-1.5705215233275061E-2</v>
      </c>
      <c r="H102" s="42">
        <f t="shared" si="10"/>
        <v>1.107747727184405E-2</v>
      </c>
      <c r="I102" s="42">
        <f t="shared" si="10"/>
        <v>-1.33588257825904E-2</v>
      </c>
      <c r="J102" s="42">
        <f t="shared" si="10"/>
        <v>2.6580399572535107E-2</v>
      </c>
      <c r="K102" s="42">
        <f t="shared" si="10"/>
        <v>-2.4681488493463744E-2</v>
      </c>
      <c r="L102" s="42">
        <f t="shared" si="10"/>
        <v>2.6661641963453997E-2</v>
      </c>
      <c r="M102" s="42">
        <f t="shared" si="10"/>
        <v>2.2152458659983054E-2</v>
      </c>
      <c r="N102" s="1">
        <f t="shared" si="10"/>
        <v>4.3714455976839872E-2</v>
      </c>
      <c r="O102" s="1">
        <f t="shared" si="10"/>
        <v>3.5037692445271551E-2</v>
      </c>
      <c r="P102" s="1">
        <f t="shared" si="10"/>
        <v>2.1558444784624209E-2</v>
      </c>
      <c r="Q102" s="1">
        <f t="shared" si="10"/>
        <v>4.0631018548521469E-2</v>
      </c>
      <c r="R102" s="1">
        <f t="shared" si="10"/>
        <v>-0.13192817970266912</v>
      </c>
      <c r="S102" s="1">
        <f t="shared" si="10"/>
        <v>0.19885758619683691</v>
      </c>
      <c r="T102" s="1">
        <f t="shared" si="10"/>
        <v>5.3357848580549261E-2</v>
      </c>
      <c r="U102" s="1">
        <f t="shared" si="10"/>
        <v>4.6573231555391947E-2</v>
      </c>
      <c r="V102" s="1">
        <f t="shared" si="10"/>
        <v>4.5290922158424785E-2</v>
      </c>
    </row>
    <row r="103" spans="3:22" x14ac:dyDescent="0.3">
      <c r="C103" s="14">
        <v>17</v>
      </c>
      <c r="D103" s="31" t="s">
        <v>6</v>
      </c>
      <c r="E103" s="28"/>
      <c r="F103" s="42">
        <f t="shared" ref="F103:V103" si="11">+F18/E18-1</f>
        <v>6.9787627143822473E-3</v>
      </c>
      <c r="G103" s="42">
        <f t="shared" si="11"/>
        <v>-0.19639161002245265</v>
      </c>
      <c r="H103" s="42">
        <f t="shared" si="11"/>
        <v>-6.0810058236364983E-2</v>
      </c>
      <c r="I103" s="42">
        <f t="shared" si="11"/>
        <v>-5.3788398850946884E-3</v>
      </c>
      <c r="J103" s="42">
        <f t="shared" si="11"/>
        <v>2.7854696485180019E-2</v>
      </c>
      <c r="K103" s="42">
        <f t="shared" si="11"/>
        <v>3.3472215139619621E-2</v>
      </c>
      <c r="L103" s="42">
        <f t="shared" si="11"/>
        <v>1.9678624568414849E-2</v>
      </c>
      <c r="M103" s="42">
        <f t="shared" si="11"/>
        <v>-5.9867499348137398E-3</v>
      </c>
      <c r="N103" s="1">
        <f t="shared" si="11"/>
        <v>7.571936920329736E-2</v>
      </c>
      <c r="O103" s="1">
        <f t="shared" si="11"/>
        <v>9.471071249461227E-2</v>
      </c>
      <c r="P103" s="1">
        <f t="shared" si="11"/>
        <v>3.3846876699578532E-2</v>
      </c>
      <c r="Q103" s="1">
        <f t="shared" si="11"/>
        <v>8.2419690418447988E-2</v>
      </c>
      <c r="R103" s="1">
        <f t="shared" si="11"/>
        <v>-0.15665252466079638</v>
      </c>
      <c r="S103" s="1">
        <f t="shared" si="11"/>
        <v>0.3021087714437225</v>
      </c>
      <c r="T103" s="1">
        <f t="shared" si="11"/>
        <v>0.11913133568721124</v>
      </c>
      <c r="U103" s="1">
        <f t="shared" si="11"/>
        <v>-5.8041085040389184E-2</v>
      </c>
      <c r="V103" s="1">
        <f t="shared" si="11"/>
        <v>0.12443945682224111</v>
      </c>
    </row>
    <row r="104" spans="3:22" x14ac:dyDescent="0.3">
      <c r="C104" s="14">
        <v>20</v>
      </c>
      <c r="D104" s="32" t="s">
        <v>7</v>
      </c>
      <c r="E104" s="28"/>
      <c r="F104" s="42">
        <f t="shared" ref="F104:V104" si="12">+F19/E19-1</f>
        <v>-5.4230419396344542E-2</v>
      </c>
      <c r="G104" s="42">
        <f t="shared" si="12"/>
        <v>3.4067906504435141E-2</v>
      </c>
      <c r="H104" s="42">
        <f t="shared" si="12"/>
        <v>9.5042486484097299E-2</v>
      </c>
      <c r="I104" s="42">
        <f t="shared" si="12"/>
        <v>-4.1467609037945552E-2</v>
      </c>
      <c r="J104" s="42">
        <f t="shared" si="12"/>
        <v>8.0208842240050426E-3</v>
      </c>
      <c r="K104" s="42">
        <f t="shared" si="12"/>
        <v>2.9161661393820815E-2</v>
      </c>
      <c r="L104" s="42">
        <f t="shared" si="12"/>
        <v>2.0475717622601364E-2</v>
      </c>
      <c r="M104" s="42">
        <f t="shared" si="12"/>
        <v>4.3942685110099244E-2</v>
      </c>
      <c r="N104" s="1">
        <f t="shared" si="12"/>
        <v>7.2481042019713504E-2</v>
      </c>
      <c r="O104" s="1">
        <f t="shared" si="12"/>
        <v>-2.0227309366471102E-2</v>
      </c>
      <c r="P104" s="1">
        <f t="shared" si="12"/>
        <v>2.941380378726044E-2</v>
      </c>
      <c r="Q104" s="1">
        <f t="shared" si="12"/>
        <v>2.6684602635761889E-2</v>
      </c>
      <c r="R104" s="1">
        <f t="shared" si="12"/>
        <v>-0.12019441188101165</v>
      </c>
      <c r="S104" s="1">
        <f t="shared" si="12"/>
        <v>2.5062858996775406E-2</v>
      </c>
      <c r="T104" s="1">
        <f t="shared" si="12"/>
        <v>0.21405867145628132</v>
      </c>
      <c r="U104" s="1">
        <f t="shared" si="12"/>
        <v>-6.0844383270028057E-2</v>
      </c>
      <c r="V104" s="1">
        <f t="shared" si="12"/>
        <v>0.19373572992751753</v>
      </c>
    </row>
    <row r="105" spans="3:22" x14ac:dyDescent="0.3">
      <c r="C105" s="14">
        <v>26</v>
      </c>
      <c r="D105" s="30" t="s">
        <v>8</v>
      </c>
      <c r="E105" s="28"/>
      <c r="F105" s="42">
        <f>+F20/E20-1</f>
        <v>0.12233603475596944</v>
      </c>
      <c r="G105" s="42">
        <f t="shared" ref="G105:V105" si="13">+G20/F20-1</f>
        <v>-6.7249213556459742E-2</v>
      </c>
      <c r="H105" s="42">
        <f t="shared" si="13"/>
        <v>3.1609835838033007E-2</v>
      </c>
      <c r="I105" s="42">
        <f t="shared" si="13"/>
        <v>3.8461712444057383E-2</v>
      </c>
      <c r="J105" s="42">
        <f t="shared" si="13"/>
        <v>2.730822667241295E-2</v>
      </c>
      <c r="K105" s="42">
        <f t="shared" si="13"/>
        <v>-5.9940677333049308E-2</v>
      </c>
      <c r="L105" s="42">
        <f t="shared" si="13"/>
        <v>3.3978846538658347E-2</v>
      </c>
      <c r="M105" s="42">
        <f t="shared" si="13"/>
        <v>2.4330263734435809E-2</v>
      </c>
      <c r="N105" s="1">
        <f t="shared" si="13"/>
        <v>5.3159872806508801E-2</v>
      </c>
      <c r="O105" s="1">
        <f t="shared" si="13"/>
        <v>0.14345584647026244</v>
      </c>
      <c r="P105" s="1">
        <f t="shared" si="13"/>
        <v>8.6875269791889531E-2</v>
      </c>
      <c r="Q105" s="1">
        <f t="shared" si="13"/>
        <v>6.0375052900343062E-2</v>
      </c>
      <c r="R105" s="1">
        <f t="shared" si="13"/>
        <v>-0.18405327457177445</v>
      </c>
      <c r="S105" s="1">
        <f t="shared" si="13"/>
        <v>6.0325937147103215E-2</v>
      </c>
      <c r="T105" s="1">
        <f t="shared" si="13"/>
        <v>1.3166935246681888E-2</v>
      </c>
      <c r="U105" s="1">
        <f t="shared" si="13"/>
        <v>2.7298143127081342E-2</v>
      </c>
      <c r="V105" s="1">
        <f t="shared" si="13"/>
        <v>9.6966039714243557E-2</v>
      </c>
    </row>
    <row r="106" spans="3:22" x14ac:dyDescent="0.3">
      <c r="C106" s="14">
        <v>28</v>
      </c>
      <c r="D106" s="32" t="s">
        <v>9</v>
      </c>
      <c r="E106" s="28"/>
      <c r="F106" s="42">
        <f t="shared" ref="F106:V106" si="14">+F21/E21-1</f>
        <v>0.39288363417363503</v>
      </c>
      <c r="G106" s="42">
        <f t="shared" si="14"/>
        <v>-0.2138103248489005</v>
      </c>
      <c r="H106" s="42">
        <f t="shared" si="14"/>
        <v>-0.16687650665101139</v>
      </c>
      <c r="I106" s="42">
        <f t="shared" si="14"/>
        <v>0.15262603206249814</v>
      </c>
      <c r="J106" s="42">
        <f t="shared" si="14"/>
        <v>1.7586214028442626E-2</v>
      </c>
      <c r="K106" s="42">
        <f t="shared" si="14"/>
        <v>-0.11511746061129235</v>
      </c>
      <c r="L106" s="42">
        <f t="shared" si="14"/>
        <v>2.9971359973577139E-2</v>
      </c>
      <c r="M106" s="42">
        <f t="shared" si="14"/>
        <v>7.3169732366707541E-2</v>
      </c>
      <c r="N106" s="1">
        <f t="shared" si="14"/>
        <v>6.3236081049308446E-2</v>
      </c>
      <c r="O106" s="1">
        <f t="shared" si="14"/>
        <v>6.4175806468790952E-2</v>
      </c>
      <c r="P106" s="1">
        <f t="shared" si="14"/>
        <v>7.3689972822361449E-2</v>
      </c>
      <c r="Q106" s="1">
        <f t="shared" si="14"/>
        <v>7.4297092158642108E-2</v>
      </c>
      <c r="R106" s="1">
        <f t="shared" si="14"/>
        <v>1.4503690147242843E-3</v>
      </c>
      <c r="S106" s="1">
        <f t="shared" si="14"/>
        <v>3.0860025957769155E-2</v>
      </c>
      <c r="T106" s="1">
        <f t="shared" si="14"/>
        <v>2.9435842457335548E-2</v>
      </c>
      <c r="U106" s="1">
        <f t="shared" si="14"/>
        <v>1.9327114491387132E-2</v>
      </c>
      <c r="V106" s="1">
        <f t="shared" si="14"/>
        <v>0.22038653171670441</v>
      </c>
    </row>
    <row r="107" spans="3:22" x14ac:dyDescent="0.3">
      <c r="C107" s="14">
        <v>29</v>
      </c>
      <c r="D107" s="30" t="s">
        <v>10</v>
      </c>
      <c r="E107" s="28"/>
      <c r="F107" s="42">
        <f t="shared" ref="F107:V107" si="15">+F22/E22-1</f>
        <v>-0.23478714019794233</v>
      </c>
      <c r="G107" s="42">
        <f t="shared" si="15"/>
        <v>-0.19827136904596709</v>
      </c>
      <c r="H107" s="42">
        <f t="shared" si="15"/>
        <v>-0.29816696155558187</v>
      </c>
      <c r="I107" s="42">
        <f t="shared" si="15"/>
        <v>-9.8499184599657674E-2</v>
      </c>
      <c r="J107" s="42">
        <f t="shared" si="15"/>
        <v>1.2568039982219004E-2</v>
      </c>
      <c r="K107" s="42">
        <f t="shared" si="15"/>
        <v>1.482670021400434E-2</v>
      </c>
      <c r="L107" s="42">
        <f t="shared" si="15"/>
        <v>1.5141994494300537E-2</v>
      </c>
      <c r="M107" s="42">
        <f t="shared" si="15"/>
        <v>1.8062584470908138E-2</v>
      </c>
      <c r="N107" s="1">
        <f t="shared" si="15"/>
        <v>1.8309146056146419E-2</v>
      </c>
      <c r="O107" s="1">
        <f t="shared" si="15"/>
        <v>1.8320628049184329E-2</v>
      </c>
      <c r="P107" s="1">
        <f t="shared" si="15"/>
        <v>2.0501075822221937E-2</v>
      </c>
      <c r="Q107" s="1">
        <f t="shared" si="15"/>
        <v>2.0212417084648271E-2</v>
      </c>
      <c r="R107" s="1">
        <f t="shared" si="15"/>
        <v>1.5216623992304612E-3</v>
      </c>
      <c r="S107" s="1">
        <f t="shared" si="15"/>
        <v>1.3498753563015553E-2</v>
      </c>
      <c r="T107" s="1">
        <f t="shared" si="15"/>
        <v>0.20875905177080889</v>
      </c>
      <c r="U107" s="1">
        <f t="shared" si="15"/>
        <v>6.0079326020860524E-2</v>
      </c>
      <c r="V107" s="1">
        <f t="shared" si="15"/>
        <v>-0.12996890826164254</v>
      </c>
    </row>
    <row r="108" spans="3:22" x14ac:dyDescent="0.3">
      <c r="C108" s="14">
        <v>36</v>
      </c>
      <c r="D108" s="32" t="s">
        <v>11</v>
      </c>
      <c r="E108" s="28"/>
      <c r="F108" s="42">
        <f t="shared" ref="F108:V108" si="16">+F23/E23-1</f>
        <v>5.4329823432401669E-2</v>
      </c>
      <c r="G108" s="42">
        <f t="shared" si="16"/>
        <v>-0.14950914753125466</v>
      </c>
      <c r="H108" s="42">
        <f t="shared" si="16"/>
        <v>-1.73198753335293E-2</v>
      </c>
      <c r="I108" s="42">
        <f t="shared" si="16"/>
        <v>2.656960662551322E-2</v>
      </c>
      <c r="J108" s="42">
        <f t="shared" si="16"/>
        <v>1.4693069896958066E-2</v>
      </c>
      <c r="K108" s="42">
        <f t="shared" si="16"/>
        <v>1.6122137480476528E-3</v>
      </c>
      <c r="L108" s="42">
        <f t="shared" si="16"/>
        <v>2.1093040653166417E-2</v>
      </c>
      <c r="M108" s="42">
        <f t="shared" si="16"/>
        <v>3.2961974629885704E-2</v>
      </c>
      <c r="N108" s="1">
        <f t="shared" si="16"/>
        <v>7.8401019278521833E-2</v>
      </c>
      <c r="O108" s="1">
        <f t="shared" si="16"/>
        <v>4.3098635790476569E-2</v>
      </c>
      <c r="P108" s="1">
        <f t="shared" si="16"/>
        <v>0.1698257988479599</v>
      </c>
      <c r="Q108" s="1">
        <f t="shared" si="16"/>
        <v>2.4800749442364767E-2</v>
      </c>
      <c r="R108" s="1">
        <f t="shared" si="16"/>
        <v>-0.15850623454870694</v>
      </c>
      <c r="S108" s="1">
        <f t="shared" si="16"/>
        <v>2.2206806022161407E-2</v>
      </c>
      <c r="T108" s="1">
        <f t="shared" si="16"/>
        <v>0.10092218638888695</v>
      </c>
      <c r="U108" s="1">
        <f t="shared" si="16"/>
        <v>-8.1100033511321001E-3</v>
      </c>
      <c r="V108" s="1">
        <f t="shared" si="16"/>
        <v>6.7334737030324998E-2</v>
      </c>
    </row>
    <row r="109" spans="3:22" x14ac:dyDescent="0.3">
      <c r="C109" s="14">
        <v>40</v>
      </c>
      <c r="D109" s="30" t="s">
        <v>12</v>
      </c>
      <c r="E109" s="28"/>
      <c r="F109" s="42">
        <f t="shared" ref="F109:V109" si="17">+F24/E24-1</f>
        <v>6.9000000000000172E-2</v>
      </c>
      <c r="G109" s="42">
        <f t="shared" si="17"/>
        <v>-6.5873481765251762E-3</v>
      </c>
      <c r="H109" s="42">
        <f t="shared" si="17"/>
        <v>7.0623074967571142E-2</v>
      </c>
      <c r="I109" s="42">
        <f t="shared" si="17"/>
        <v>-1.4440422183933488E-2</v>
      </c>
      <c r="J109" s="42">
        <f t="shared" si="17"/>
        <v>6.1344473671725019E-2</v>
      </c>
      <c r="K109" s="42">
        <f t="shared" si="17"/>
        <v>8.5717983935764908E-2</v>
      </c>
      <c r="L109" s="42">
        <f t="shared" si="17"/>
        <v>3.8901979583388258E-2</v>
      </c>
      <c r="M109" s="42">
        <f t="shared" si="17"/>
        <v>6.0137428206257226E-2</v>
      </c>
      <c r="N109" s="1">
        <f t="shared" si="17"/>
        <v>7.1000000000000174E-2</v>
      </c>
      <c r="O109" s="1">
        <f t="shared" si="17"/>
        <v>-7.150826524061249E-2</v>
      </c>
      <c r="P109" s="1">
        <f t="shared" si="17"/>
        <v>4.4391143283495804E-2</v>
      </c>
      <c r="Q109" s="1">
        <f t="shared" si="17"/>
        <v>3.6821118416246135E-2</v>
      </c>
      <c r="R109" s="1">
        <f t="shared" si="17"/>
        <v>-9.9837756852805271E-4</v>
      </c>
      <c r="S109" s="1">
        <f t="shared" si="17"/>
        <v>2.9028042036073343E-2</v>
      </c>
      <c r="T109" s="1">
        <f t="shared" si="17"/>
        <v>-1.4402564227638082E-2</v>
      </c>
      <c r="U109" s="1">
        <f t="shared" si="17"/>
        <v>8.8455222712461978E-2</v>
      </c>
      <c r="V109" s="1">
        <f t="shared" si="17"/>
        <v>-2.2182231444253242E-2</v>
      </c>
    </row>
    <row r="110" spans="3:22" x14ac:dyDescent="0.3">
      <c r="C110" s="14">
        <v>45</v>
      </c>
      <c r="D110" s="32" t="s">
        <v>13</v>
      </c>
      <c r="E110" s="28"/>
      <c r="F110" s="42">
        <f t="shared" ref="F110:V110" si="18">+F25/E25-1</f>
        <v>0.27427879048105042</v>
      </c>
      <c r="G110" s="42">
        <f t="shared" si="18"/>
        <v>-0.17878699923234209</v>
      </c>
      <c r="H110" s="42">
        <f t="shared" si="18"/>
        <v>3.3591553363807147E-2</v>
      </c>
      <c r="I110" s="42">
        <f t="shared" si="18"/>
        <v>3.3758214139701037E-2</v>
      </c>
      <c r="J110" s="42">
        <f t="shared" si="18"/>
        <v>3.5193148529815588E-2</v>
      </c>
      <c r="K110" s="42">
        <f t="shared" si="18"/>
        <v>-1.9177391924264264E-2</v>
      </c>
      <c r="L110" s="42">
        <f t="shared" si="18"/>
        <v>3.1562908401459921E-2</v>
      </c>
      <c r="M110" s="42">
        <f t="shared" si="18"/>
        <v>9.6631341178680108E-2</v>
      </c>
      <c r="N110" s="1">
        <f t="shared" si="18"/>
        <v>6.0376190021539156E-2</v>
      </c>
      <c r="O110" s="1">
        <f t="shared" si="18"/>
        <v>6.7853246559388847E-2</v>
      </c>
      <c r="P110" s="1">
        <f t="shared" si="18"/>
        <v>7.9233052070618815E-2</v>
      </c>
      <c r="Q110" s="1">
        <f t="shared" si="18"/>
        <v>0.10290457275207388</v>
      </c>
      <c r="R110" s="1">
        <f t="shared" si="18"/>
        <v>-9.3134605950754401E-2</v>
      </c>
      <c r="S110" s="1">
        <f t="shared" si="18"/>
        <v>0.18990276355927649</v>
      </c>
      <c r="T110" s="1">
        <f t="shared" si="18"/>
        <v>3.5231759242720262E-2</v>
      </c>
      <c r="U110" s="1">
        <f t="shared" si="18"/>
        <v>5.8521493716733985E-2</v>
      </c>
      <c r="V110" s="1">
        <f t="shared" si="18"/>
        <v>1.987056775211804E-2</v>
      </c>
    </row>
    <row r="111" spans="3:22" x14ac:dyDescent="0.3">
      <c r="C111" s="14">
        <v>50</v>
      </c>
      <c r="D111" s="30" t="s">
        <v>14</v>
      </c>
      <c r="E111" s="28"/>
      <c r="F111" s="42">
        <f t="shared" ref="F111:V111" si="19">+F26/E26-1</f>
        <v>2.5384422536484985E-2</v>
      </c>
      <c r="G111" s="42">
        <f>+G26/F26-1</f>
        <v>3.0092202835217741E-2</v>
      </c>
      <c r="H111" s="42">
        <f t="shared" si="19"/>
        <v>-1.0917184173766303E-2</v>
      </c>
      <c r="I111" s="42">
        <f t="shared" si="19"/>
        <v>1.0891115676011642E-2</v>
      </c>
      <c r="J111" s="42">
        <f t="shared" si="19"/>
        <v>3.4558147819622409E-2</v>
      </c>
      <c r="K111" s="42">
        <f t="shared" si="19"/>
        <v>-2.9385922272945564E-2</v>
      </c>
      <c r="L111" s="42">
        <f t="shared" si="19"/>
        <v>2.9625069951273453E-2</v>
      </c>
      <c r="M111" s="42">
        <f t="shared" si="19"/>
        <v>1.3018549339093966E-2</v>
      </c>
      <c r="N111" s="1">
        <f t="shared" si="19"/>
        <v>3.204864959688436E-2</v>
      </c>
      <c r="O111" s="1">
        <f t="shared" si="19"/>
        <v>-6.0755203170037575E-3</v>
      </c>
      <c r="P111" s="1">
        <f t="shared" si="19"/>
        <v>2.4756593054885423E-2</v>
      </c>
      <c r="Q111" s="1">
        <f t="shared" si="19"/>
        <v>2.2651200493687185E-2</v>
      </c>
      <c r="R111" s="1">
        <f t="shared" si="19"/>
        <v>-2.6951363740839951E-2</v>
      </c>
      <c r="S111" s="1">
        <f t="shared" si="19"/>
        <v>1.0161906309270385E-2</v>
      </c>
      <c r="T111" s="1">
        <f t="shared" si="19"/>
        <v>7.0477471752077303E-3</v>
      </c>
      <c r="U111" s="1">
        <f t="shared" si="19"/>
        <v>-1.6660084652100227E-2</v>
      </c>
      <c r="V111" s="1">
        <f t="shared" si="19"/>
        <v>4.3157964349290312E-2</v>
      </c>
    </row>
    <row r="112" spans="3:22" x14ac:dyDescent="0.3">
      <c r="C112" s="14">
        <v>55</v>
      </c>
      <c r="D112" s="32" t="s">
        <v>15</v>
      </c>
      <c r="E112" s="28"/>
      <c r="F112" s="42">
        <f t="shared" ref="F112:V112" si="20">+F27/E27-1</f>
        <v>8.8614861612464013E-2</v>
      </c>
      <c r="G112" s="42">
        <f t="shared" si="20"/>
        <v>-0.19815209603607387</v>
      </c>
      <c r="H112" s="42">
        <f t="shared" si="20"/>
        <v>-5.3335182102840384E-2</v>
      </c>
      <c r="I112" s="42">
        <f t="shared" si="20"/>
        <v>2.929621057347398E-2</v>
      </c>
      <c r="J112" s="42">
        <f t="shared" si="20"/>
        <v>0.14649888355334584</v>
      </c>
      <c r="K112" s="42">
        <f t="shared" si="20"/>
        <v>-6.2740893932154984E-3</v>
      </c>
      <c r="L112" s="42">
        <f t="shared" si="20"/>
        <v>0.15699462507359319</v>
      </c>
      <c r="M112" s="42">
        <f t="shared" si="20"/>
        <v>1.5646163627909271E-2</v>
      </c>
      <c r="N112" s="1">
        <f t="shared" si="20"/>
        <v>0.17798232447954621</v>
      </c>
      <c r="O112" s="1">
        <f t="shared" si="20"/>
        <v>-8.5990739355850443E-2</v>
      </c>
      <c r="P112" s="1">
        <f t="shared" si="20"/>
        <v>-0.37868546495919952</v>
      </c>
      <c r="Q112" s="1">
        <f t="shared" si="20"/>
        <v>0.15557468353555448</v>
      </c>
      <c r="R112" s="1">
        <f t="shared" si="20"/>
        <v>-0.55825494434104939</v>
      </c>
      <c r="S112" s="1">
        <f t="shared" si="20"/>
        <v>0.50066319232124767</v>
      </c>
      <c r="T112" s="1">
        <f t="shared" si="20"/>
        <v>0.45151953701090797</v>
      </c>
      <c r="U112" s="57">
        <f t="shared" si="20"/>
        <v>0.10092453341887531</v>
      </c>
      <c r="V112" s="57">
        <f t="shared" si="20"/>
        <v>0.15314052071771633</v>
      </c>
    </row>
    <row r="113" spans="3:22" x14ac:dyDescent="0.3">
      <c r="C113" s="14">
        <v>60</v>
      </c>
      <c r="D113" s="32" t="s">
        <v>16</v>
      </c>
      <c r="E113" s="28"/>
      <c r="F113" s="42">
        <f t="shared" ref="F113:V113" si="21">+F28/E28-1</f>
        <v>7.134313914833279E-2</v>
      </c>
      <c r="G113" s="42">
        <f t="shared" si="21"/>
        <v>-0.13195232605368645</v>
      </c>
      <c r="H113" s="42">
        <f t="shared" si="21"/>
        <v>5.14682596823548E-2</v>
      </c>
      <c r="I113" s="42">
        <f t="shared" si="21"/>
        <v>4.6759393471592192E-2</v>
      </c>
      <c r="J113" s="42">
        <f t="shared" si="21"/>
        <v>2.9116807194917715E-2</v>
      </c>
      <c r="K113" s="42">
        <f t="shared" si="21"/>
        <v>-1.3728392919520438E-2</v>
      </c>
      <c r="L113" s="42">
        <f t="shared" si="21"/>
        <v>9.9681777028526319E-3</v>
      </c>
      <c r="M113" s="42">
        <f t="shared" si="21"/>
        <v>-2.6565583256447423E-2</v>
      </c>
      <c r="N113" s="1">
        <f t="shared" si="21"/>
        <v>-2.4339524788875133E-2</v>
      </c>
      <c r="O113" s="1">
        <f t="shared" si="21"/>
        <v>0.21467683908464652</v>
      </c>
      <c r="P113" s="1">
        <f t="shared" si="21"/>
        <v>-3.556360994811969E-2</v>
      </c>
      <c r="Q113" s="1">
        <f t="shared" si="21"/>
        <v>4.7700756456595217E-2</v>
      </c>
      <c r="R113" s="1">
        <f t="shared" si="21"/>
        <v>-6.444487799899723E-2</v>
      </c>
      <c r="S113" s="1">
        <f t="shared" si="21"/>
        <v>5.0901413464238043E-2</v>
      </c>
      <c r="T113" s="1">
        <f t="shared" si="21"/>
        <v>2.4282941174034178E-2</v>
      </c>
      <c r="U113" s="57">
        <f t="shared" si="21"/>
        <v>5.1852490198989631E-2</v>
      </c>
      <c r="V113" s="57">
        <f t="shared" si="21"/>
        <v>0.11326877499519594</v>
      </c>
    </row>
    <row r="114" spans="3:22" x14ac:dyDescent="0.3">
      <c r="C114" s="14">
        <v>64</v>
      </c>
      <c r="D114" s="32" t="s">
        <v>17</v>
      </c>
      <c r="E114" s="28"/>
      <c r="F114" s="42">
        <f t="shared" ref="F114:V114" si="22">+F29/E29-1</f>
        <v>0.20070507439406438</v>
      </c>
      <c r="G114" s="42">
        <f t="shared" si="22"/>
        <v>0.13988672338419694</v>
      </c>
      <c r="H114" s="42">
        <f t="shared" si="22"/>
        <v>9.5016019571912746E-2</v>
      </c>
      <c r="I114" s="42">
        <f t="shared" si="22"/>
        <v>4.5921333108186468E-2</v>
      </c>
      <c r="J114" s="42">
        <f t="shared" si="22"/>
        <v>-0.10388667699952447</v>
      </c>
      <c r="K114" s="42">
        <f t="shared" si="22"/>
        <v>0.203797962570061</v>
      </c>
      <c r="L114" s="42">
        <f t="shared" si="22"/>
        <v>1.2436684145414212E-2</v>
      </c>
      <c r="M114" s="42">
        <f t="shared" si="22"/>
        <v>2.5607258512601927E-2</v>
      </c>
      <c r="N114" s="1">
        <f t="shared" si="22"/>
        <v>0.11468884533122337</v>
      </c>
      <c r="O114" s="1">
        <f t="shared" si="22"/>
        <v>3.6856994078238614E-2</v>
      </c>
      <c r="P114" s="1">
        <f t="shared" si="22"/>
        <v>0.13393978746398716</v>
      </c>
      <c r="Q114" s="1">
        <f t="shared" si="22"/>
        <v>0.10305335280872718</v>
      </c>
      <c r="R114" s="1">
        <f t="shared" si="22"/>
        <v>0.1952284551358876</v>
      </c>
      <c r="S114" s="1">
        <f t="shared" si="22"/>
        <v>6.3583600991098166E-2</v>
      </c>
      <c r="T114" s="1">
        <f t="shared" si="22"/>
        <v>9.7863045626918055E-2</v>
      </c>
      <c r="U114" s="1">
        <f t="shared" si="22"/>
        <v>0.12915617688277226</v>
      </c>
      <c r="V114" s="1">
        <f t="shared" si="22"/>
        <v>3.6018459445671835E-2</v>
      </c>
    </row>
    <row r="115" spans="3:22" x14ac:dyDescent="0.3">
      <c r="C115" s="14">
        <v>65</v>
      </c>
      <c r="D115" s="30" t="s">
        <v>18</v>
      </c>
      <c r="E115" s="28"/>
      <c r="F115" s="42">
        <f t="shared" ref="F115:V120" si="23">+F30/E30-1</f>
        <v>-6.6916261700403101E-2</v>
      </c>
      <c r="G115" s="42">
        <f t="shared" si="23"/>
        <v>0.13174378594384639</v>
      </c>
      <c r="H115" s="42">
        <f t="shared" si="23"/>
        <v>-3.765496314544603E-2</v>
      </c>
      <c r="I115" s="42">
        <f t="shared" si="23"/>
        <v>7.913932522547551E-2</v>
      </c>
      <c r="J115" s="42">
        <f t="shared" si="23"/>
        <v>5.7212090579670916E-2</v>
      </c>
      <c r="K115" s="42">
        <f t="shared" si="23"/>
        <v>5.3594557650980423E-2</v>
      </c>
      <c r="L115" s="42">
        <f t="shared" si="23"/>
        <v>0.14885351681051984</v>
      </c>
      <c r="M115" s="42">
        <f t="shared" si="23"/>
        <v>0.16545418029155567</v>
      </c>
      <c r="N115" s="1">
        <f t="shared" si="23"/>
        <v>7.6114262025242407E-2</v>
      </c>
      <c r="O115" s="1">
        <f t="shared" si="23"/>
        <v>0.14559619137409663</v>
      </c>
      <c r="P115" s="1">
        <f t="shared" si="23"/>
        <v>1.2739486503817066E-2</v>
      </c>
      <c r="Q115" s="1">
        <f t="shared" si="23"/>
        <v>0.11666270737960538</v>
      </c>
      <c r="R115" s="1">
        <f t="shared" si="23"/>
        <v>4.9943430979533243E-3</v>
      </c>
      <c r="S115" s="1">
        <f t="shared" si="23"/>
        <v>0.12455852547024571</v>
      </c>
      <c r="T115" s="1">
        <f t="shared" si="23"/>
        <v>3.6396379113589949E-2</v>
      </c>
      <c r="U115" s="1">
        <f t="shared" si="23"/>
        <v>0.14292181242804891</v>
      </c>
      <c r="V115" s="1">
        <f t="shared" si="23"/>
        <v>0.10847530259130345</v>
      </c>
    </row>
    <row r="116" spans="3:22" x14ac:dyDescent="0.3">
      <c r="C116" s="14">
        <v>71</v>
      </c>
      <c r="D116" s="32" t="s">
        <v>41</v>
      </c>
      <c r="E116" s="28"/>
      <c r="F116" s="42">
        <f t="shared" ref="F116:U116" si="24">+F31/E31-1</f>
        <v>6.0436022670821377E-2</v>
      </c>
      <c r="G116" s="42">
        <f t="shared" si="24"/>
        <v>-4.8216515153705064E-2</v>
      </c>
      <c r="H116" s="42">
        <f t="shared" si="24"/>
        <v>2.8950465514906432E-2</v>
      </c>
      <c r="I116" s="42">
        <f t="shared" si="24"/>
        <v>6.7132826137590307E-3</v>
      </c>
      <c r="J116" s="42">
        <f t="shared" si="24"/>
        <v>3.0357717478384227E-2</v>
      </c>
      <c r="K116" s="42">
        <f t="shared" si="24"/>
        <v>6.1803447579537707E-2</v>
      </c>
      <c r="L116" s="42">
        <f t="shared" si="24"/>
        <v>1.6722898871026182E-2</v>
      </c>
      <c r="M116" s="42">
        <f t="shared" si="24"/>
        <v>2.8749329486216224E-2</v>
      </c>
      <c r="N116" s="1">
        <f t="shared" si="24"/>
        <v>9.5878246825598756E-2</v>
      </c>
      <c r="O116" s="1">
        <f t="shared" si="24"/>
        <v>2.8076861948820087E-2</v>
      </c>
      <c r="P116" s="1">
        <f t="shared" si="24"/>
        <v>-3.5670865137512608E-3</v>
      </c>
      <c r="Q116" s="1">
        <f t="shared" si="24"/>
        <v>2.8692231699513737E-2</v>
      </c>
      <c r="R116" s="1">
        <f t="shared" si="24"/>
        <v>-8.0651567402766466E-2</v>
      </c>
      <c r="S116" s="1">
        <f t="shared" si="24"/>
        <v>2.6115900720769414E-2</v>
      </c>
      <c r="T116" s="1">
        <f t="shared" si="24"/>
        <v>1.5675273855791927E-2</v>
      </c>
      <c r="U116" s="1">
        <f t="shared" si="24"/>
        <v>-7.8801501189034173E-3</v>
      </c>
      <c r="V116" s="1">
        <f t="shared" si="23"/>
        <v>-1.5922617628849833E-2</v>
      </c>
    </row>
    <row r="117" spans="3:22" x14ac:dyDescent="0.3">
      <c r="C117" s="14">
        <v>75</v>
      </c>
      <c r="D117" s="30" t="s">
        <v>19</v>
      </c>
      <c r="E117" s="28"/>
      <c r="F117" s="42">
        <f t="shared" ref="F117:U117" si="25">+F32/E32-1</f>
        <v>0.10366785167266213</v>
      </c>
      <c r="G117" s="42">
        <f t="shared" si="25"/>
        <v>-3.1504387105087739E-2</v>
      </c>
      <c r="H117" s="42">
        <f t="shared" si="25"/>
        <v>-3.1064694351275346E-2</v>
      </c>
      <c r="I117" s="42">
        <f t="shared" si="25"/>
        <v>-2.9997787988057412E-2</v>
      </c>
      <c r="J117" s="42">
        <f t="shared" si="25"/>
        <v>-1.8944007378466354E-2</v>
      </c>
      <c r="K117" s="42">
        <f t="shared" si="25"/>
        <v>-1.7637321013172724E-2</v>
      </c>
      <c r="L117" s="42">
        <f t="shared" si="25"/>
        <v>1.0682160518223016E-2</v>
      </c>
      <c r="M117" s="42">
        <f t="shared" si="25"/>
        <v>-1.921255137121558E-2</v>
      </c>
      <c r="N117" s="1">
        <f t="shared" si="25"/>
        <v>-1.1003964697886559E-2</v>
      </c>
      <c r="O117" s="1">
        <f t="shared" si="25"/>
        <v>2.1879981561254702E-2</v>
      </c>
      <c r="P117" s="1">
        <f t="shared" si="25"/>
        <v>-2.4168070916137929E-2</v>
      </c>
      <c r="Q117" s="1">
        <f t="shared" si="25"/>
        <v>7.7083052217690184E-3</v>
      </c>
      <c r="R117" s="1">
        <f t="shared" si="25"/>
        <v>-2.807610342848188E-2</v>
      </c>
      <c r="S117" s="1">
        <f t="shared" si="25"/>
        <v>3.520674136113211E-2</v>
      </c>
      <c r="T117" s="1">
        <f t="shared" si="25"/>
        <v>-1.1066757697473228E-2</v>
      </c>
      <c r="U117" s="57">
        <f t="shared" si="25"/>
        <v>-2.8326095677859708E-3</v>
      </c>
      <c r="V117" s="1">
        <f t="shared" si="23"/>
        <v>2.5876422276516209E-3</v>
      </c>
    </row>
    <row r="118" spans="3:22" x14ac:dyDescent="0.3">
      <c r="C118" s="14">
        <v>80</v>
      </c>
      <c r="D118" s="32" t="s">
        <v>42</v>
      </c>
      <c r="E118" s="28"/>
      <c r="F118" s="42">
        <f t="shared" ref="F118:U118" si="26">+F33/E33-1</f>
        <v>-0.12353539555158588</v>
      </c>
      <c r="G118" s="42">
        <f t="shared" si="26"/>
        <v>-5.2523656036486233E-2</v>
      </c>
      <c r="H118" s="42">
        <f t="shared" si="26"/>
        <v>-8.3765890101841212E-3</v>
      </c>
      <c r="I118" s="42">
        <f t="shared" si="26"/>
        <v>-0.12990663194152607</v>
      </c>
      <c r="J118" s="42">
        <f t="shared" si="26"/>
        <v>9.3482597553569358E-2</v>
      </c>
      <c r="K118" s="42">
        <f t="shared" si="26"/>
        <v>-8.5206502712160459E-2</v>
      </c>
      <c r="L118" s="42">
        <f t="shared" si="26"/>
        <v>-5.1933959233549154E-2</v>
      </c>
      <c r="M118" s="42">
        <f t="shared" si="26"/>
        <v>-1.3740494163385408E-2</v>
      </c>
      <c r="N118" s="1">
        <f t="shared" si="26"/>
        <v>-5.5399012341107112E-2</v>
      </c>
      <c r="O118" s="1">
        <f t="shared" si="26"/>
        <v>0.10287718498181042</v>
      </c>
      <c r="P118" s="1">
        <f t="shared" si="26"/>
        <v>0.1621641099746296</v>
      </c>
      <c r="Q118" s="1">
        <f t="shared" si="26"/>
        <v>1.7170351365535241E-2</v>
      </c>
      <c r="R118" s="1">
        <f t="shared" si="26"/>
        <v>-0.1292465349620282</v>
      </c>
      <c r="S118" s="1">
        <f t="shared" si="26"/>
        <v>0.15325347261518085</v>
      </c>
      <c r="T118" s="1">
        <f t="shared" si="26"/>
        <v>3.5520336354476045E-2</v>
      </c>
      <c r="U118" s="57">
        <f t="shared" si="26"/>
        <v>-9.2105811658213632E-2</v>
      </c>
      <c r="V118" s="1">
        <f t="shared" si="23"/>
        <v>2.4763005396724713E-2</v>
      </c>
    </row>
    <row r="119" spans="3:22" x14ac:dyDescent="0.3">
      <c r="C119" s="14">
        <v>85</v>
      </c>
      <c r="D119" s="32" t="s">
        <v>43</v>
      </c>
      <c r="E119" s="28"/>
      <c r="F119" s="42">
        <f t="shared" ref="F119:U119" si="27">+F34/E34-1</f>
        <v>-6.4586420291312674E-4</v>
      </c>
      <c r="G119" s="42">
        <f t="shared" si="27"/>
        <v>-3.9788147085912606E-2</v>
      </c>
      <c r="H119" s="42">
        <f t="shared" si="27"/>
        <v>-2.5102524996193032E-2</v>
      </c>
      <c r="I119" s="42">
        <f t="shared" si="27"/>
        <v>1.2583711629156058E-2</v>
      </c>
      <c r="J119" s="42">
        <f t="shared" si="27"/>
        <v>-8.2403625786168222E-3</v>
      </c>
      <c r="K119" s="42">
        <f t="shared" si="27"/>
        <v>1.679953888405139E-3</v>
      </c>
      <c r="L119" s="42">
        <f t="shared" si="27"/>
        <v>-2.1450746971563017E-3</v>
      </c>
      <c r="M119" s="42">
        <f t="shared" si="27"/>
        <v>-1.0299588821402472E-2</v>
      </c>
      <c r="N119" s="1">
        <f t="shared" si="27"/>
        <v>2.8678472713868475E-2</v>
      </c>
      <c r="O119" s="1">
        <f t="shared" si="27"/>
        <v>5.4669856437339126E-2</v>
      </c>
      <c r="P119" s="1">
        <f t="shared" si="27"/>
        <v>-1.3409306678930921E-2</v>
      </c>
      <c r="Q119" s="1">
        <f t="shared" si="27"/>
        <v>2.4541272511335865E-2</v>
      </c>
      <c r="R119" s="1">
        <f t="shared" si="27"/>
        <v>0.15167758541615828</v>
      </c>
      <c r="S119" s="1">
        <f t="shared" si="27"/>
        <v>-9.0497196483563247E-2</v>
      </c>
      <c r="T119" s="1">
        <f t="shared" si="27"/>
        <v>7.0911433673353397E-2</v>
      </c>
      <c r="U119" s="57">
        <f t="shared" si="27"/>
        <v>7.8992068141570115E-4</v>
      </c>
      <c r="V119" s="1">
        <f t="shared" si="23"/>
        <v>1.0610660710998143E-2</v>
      </c>
    </row>
    <row r="120" spans="3:22" x14ac:dyDescent="0.3">
      <c r="C120" s="14">
        <v>91</v>
      </c>
      <c r="D120" s="32" t="s">
        <v>20</v>
      </c>
      <c r="E120" s="28"/>
      <c r="F120" s="42">
        <f t="shared" ref="F120:U120" si="28">+F35/E35-1</f>
        <v>-1.8716854069053879E-2</v>
      </c>
      <c r="G120" s="42">
        <f t="shared" si="28"/>
        <v>2.0572401547944263E-2</v>
      </c>
      <c r="H120" s="42">
        <f t="shared" si="28"/>
        <v>-7.4724366453650104E-2</v>
      </c>
      <c r="I120" s="42">
        <f t="shared" si="28"/>
        <v>-2.3849535188733673E-2</v>
      </c>
      <c r="J120" s="42">
        <f t="shared" si="28"/>
        <v>2.5040700165045227E-2</v>
      </c>
      <c r="K120" s="42">
        <f t="shared" si="28"/>
        <v>8.2496692615591449E-2</v>
      </c>
      <c r="L120" s="42">
        <f t="shared" si="28"/>
        <v>3.0677993040527429E-2</v>
      </c>
      <c r="M120" s="42">
        <f t="shared" si="28"/>
        <v>-9.3046572031636465E-3</v>
      </c>
      <c r="N120" s="1">
        <f t="shared" si="28"/>
        <v>2.916640947649074E-2</v>
      </c>
      <c r="O120" s="1">
        <f t="shared" si="28"/>
        <v>1.4496222340798948E-2</v>
      </c>
      <c r="P120" s="1">
        <f t="shared" si="28"/>
        <v>0.23511070003074175</v>
      </c>
      <c r="Q120" s="1">
        <f t="shared" si="28"/>
        <v>-0.13920542126763713</v>
      </c>
      <c r="R120" s="1">
        <f t="shared" si="28"/>
        <v>-9.3433643034381064E-2</v>
      </c>
      <c r="S120" s="1">
        <f t="shared" si="28"/>
        <v>-0.12321676108277524</v>
      </c>
      <c r="T120" s="1">
        <f t="shared" si="28"/>
        <v>-2.2015675728433215E-2</v>
      </c>
      <c r="U120" s="1">
        <f t="shared" si="28"/>
        <v>-5.7165954922300144E-2</v>
      </c>
      <c r="V120" s="1">
        <f t="shared" si="23"/>
        <v>-0.10613825196289339</v>
      </c>
    </row>
    <row r="121" spans="3:22" ht="15" thickBot="1" x14ac:dyDescent="0.35">
      <c r="C121" s="11"/>
      <c r="D121" s="33"/>
      <c r="E121" s="36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</row>
    <row r="122" spans="3:22" ht="15" thickTop="1" x14ac:dyDescent="0.3"/>
    <row r="123" spans="3:22" x14ac:dyDescent="0.3">
      <c r="D123" s="5" t="s">
        <v>38</v>
      </c>
    </row>
    <row r="124" spans="3:22" x14ac:dyDescent="0.3">
      <c r="D124" s="5" t="s">
        <v>39</v>
      </c>
    </row>
    <row r="134" spans="3:22" x14ac:dyDescent="0.3">
      <c r="D134" s="4" t="s">
        <v>45</v>
      </c>
    </row>
    <row r="135" spans="3:22" x14ac:dyDescent="0.3">
      <c r="D135" s="5"/>
      <c r="F135" s="4"/>
    </row>
    <row r="139" spans="3:22" x14ac:dyDescent="0.3"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3:22" ht="15" thickBot="1" x14ac:dyDescent="0.35">
      <c r="E140" s="13">
        <v>2007</v>
      </c>
      <c r="F140" s="13">
        <v>2008</v>
      </c>
      <c r="G140" s="13">
        <v>2009</v>
      </c>
      <c r="H140" s="13">
        <v>2010</v>
      </c>
      <c r="I140" s="13">
        <v>2011</v>
      </c>
      <c r="J140" s="13">
        <v>2012</v>
      </c>
      <c r="K140" s="13">
        <v>2013</v>
      </c>
      <c r="L140" s="13">
        <v>2014</v>
      </c>
      <c r="M140" s="13">
        <v>2015</v>
      </c>
      <c r="N140" s="13">
        <v>2016</v>
      </c>
      <c r="O140" s="13">
        <v>2017</v>
      </c>
      <c r="P140" s="13">
        <v>2018</v>
      </c>
      <c r="Q140" s="13">
        <v>2019</v>
      </c>
      <c r="R140" s="13">
        <v>2020</v>
      </c>
      <c r="S140" s="13">
        <v>2021</v>
      </c>
      <c r="T140" s="13">
        <v>2022</v>
      </c>
      <c r="U140" s="13">
        <v>2023</v>
      </c>
      <c r="V140" s="13">
        <v>2024</v>
      </c>
    </row>
    <row r="141" spans="3:22" ht="15" thickTop="1" x14ac:dyDescent="0.3">
      <c r="C141" s="14">
        <v>1</v>
      </c>
      <c r="D141" s="29" t="s">
        <v>1</v>
      </c>
      <c r="E141" s="1">
        <f t="shared" ref="E141:N141" si="29">+E13/SUM(E$13:E$35)</f>
        <v>0.20246671440912228</v>
      </c>
      <c r="F141" s="1">
        <f t="shared" si="29"/>
        <v>0.19622962198067762</v>
      </c>
      <c r="G141" s="1">
        <f t="shared" si="29"/>
        <v>0.21364278343826604</v>
      </c>
      <c r="H141" s="1">
        <f t="shared" si="29"/>
        <v>0.21351381906473949</v>
      </c>
      <c r="I141" s="1">
        <f t="shared" si="29"/>
        <v>0.21359354665629471</v>
      </c>
      <c r="J141" s="1">
        <f t="shared" si="29"/>
        <v>0.21393307560092245</v>
      </c>
      <c r="K141" s="1">
        <f t="shared" si="29"/>
        <v>0.1930483533746733</v>
      </c>
      <c r="L141" s="1">
        <f t="shared" si="29"/>
        <v>0.18851918776351523</v>
      </c>
      <c r="M141" s="1">
        <f t="shared" si="29"/>
        <v>0.17953603829811743</v>
      </c>
      <c r="N141" s="1">
        <f t="shared" si="29"/>
        <v>0.17463993509028791</v>
      </c>
      <c r="O141" s="1">
        <f t="shared" ref="O141:P141" si="30">+O13/SUM(O$13:O$35)</f>
        <v>0.16879614636071902</v>
      </c>
      <c r="P141" s="1">
        <f t="shared" si="30"/>
        <v>0.17259213014636138</v>
      </c>
      <c r="Q141" s="1">
        <f t="shared" ref="Q141:R141" si="31">+Q13/SUM(Q$13:Q$35)</f>
        <v>0.17599345565531882</v>
      </c>
      <c r="R141" s="1">
        <f t="shared" si="31"/>
        <v>0.18813150780058774</v>
      </c>
      <c r="S141" s="1">
        <f t="shared" ref="S141:T141" si="32">+S13/SUM(S$13:S$35)</f>
        <v>0.17398141787583998</v>
      </c>
      <c r="T141" s="1">
        <f t="shared" si="32"/>
        <v>0.17298548750084175</v>
      </c>
      <c r="U141" s="1">
        <f t="shared" ref="U141:V141" si="33">+U13/SUM(U$13:U$35)</f>
        <v>0.17203241518210022</v>
      </c>
      <c r="V141" s="1">
        <f t="shared" si="33"/>
        <v>0.17244647904387536</v>
      </c>
    </row>
    <row r="142" spans="3:22" x14ac:dyDescent="0.3">
      <c r="C142" s="14">
        <v>3</v>
      </c>
      <c r="D142" s="30" t="s">
        <v>2</v>
      </c>
      <c r="E142" s="1">
        <f t="shared" ref="E142:N142" si="34">+E14/SUM(E$13:E$35)</f>
        <v>8.1939251895176757E-2</v>
      </c>
      <c r="F142" s="1">
        <f t="shared" si="34"/>
        <v>7.809786148218778E-2</v>
      </c>
      <c r="G142" s="1">
        <f t="shared" si="34"/>
        <v>8.0464267260408603E-2</v>
      </c>
      <c r="H142" s="1">
        <f t="shared" si="34"/>
        <v>7.3869914126393654E-2</v>
      </c>
      <c r="I142" s="1">
        <f t="shared" si="34"/>
        <v>7.6319915310959524E-2</v>
      </c>
      <c r="J142" s="1">
        <f t="shared" si="34"/>
        <v>7.4832616328417312E-2</v>
      </c>
      <c r="K142" s="1">
        <f t="shared" si="34"/>
        <v>7.4471295359983716E-2</v>
      </c>
      <c r="L142" s="1">
        <f t="shared" si="34"/>
        <v>7.4342355908983956E-2</v>
      </c>
      <c r="M142" s="1">
        <f t="shared" si="34"/>
        <v>7.3832532171501167E-2</v>
      </c>
      <c r="N142" s="1">
        <f t="shared" si="34"/>
        <v>7.2922905393253287E-2</v>
      </c>
      <c r="O142" s="1">
        <f t="shared" ref="O142:P142" si="35">+O14/SUM(O$13:O$35)</f>
        <v>7.1678916042848276E-2</v>
      </c>
      <c r="P142" s="1">
        <f t="shared" si="35"/>
        <v>6.6711226959259379E-2</v>
      </c>
      <c r="Q142" s="1">
        <f t="shared" ref="Q142:T142" si="36">+Q14/SUM(Q$13:Q$35)</f>
        <v>6.4786389720791232E-2</v>
      </c>
      <c r="R142" s="1">
        <f t="shared" si="36"/>
        <v>7.1302177368461367E-2</v>
      </c>
      <c r="S142" s="1">
        <f t="shared" si="36"/>
        <v>6.3286653374600696E-2</v>
      </c>
      <c r="T142" s="1">
        <f t="shared" si="36"/>
        <v>6.3792676199882256E-2</v>
      </c>
      <c r="U142" s="1">
        <f t="shared" ref="U142:V142" si="37">+U14/SUM(U$13:U$35)</f>
        <v>6.8665288549008732E-2</v>
      </c>
      <c r="V142" s="1">
        <f t="shared" si="37"/>
        <v>7.0527709229662006E-2</v>
      </c>
    </row>
    <row r="143" spans="3:22" x14ac:dyDescent="0.3">
      <c r="C143" s="14">
        <v>2</v>
      </c>
      <c r="D143" s="30" t="s">
        <v>3</v>
      </c>
      <c r="E143" s="1">
        <f t="shared" ref="E143:N143" si="38">+E15/SUM(E$13:E$35)</f>
        <v>1.0991598258134606E-2</v>
      </c>
      <c r="F143" s="1">
        <f t="shared" si="38"/>
        <v>1.0463370964441669E-2</v>
      </c>
      <c r="G143" s="1">
        <f t="shared" si="38"/>
        <v>1.4062634955807217E-2</v>
      </c>
      <c r="H143" s="1">
        <f t="shared" si="38"/>
        <v>1.4229460851497922E-2</v>
      </c>
      <c r="I143" s="1">
        <f t="shared" si="38"/>
        <v>1.3591024225158628E-2</v>
      </c>
      <c r="J143" s="1">
        <f t="shared" si="38"/>
        <v>1.1427481316570084E-2</v>
      </c>
      <c r="K143" s="1">
        <f t="shared" si="38"/>
        <v>1.1994402762993149E-2</v>
      </c>
      <c r="L143" s="1">
        <f t="shared" si="38"/>
        <v>1.2354974806006839E-2</v>
      </c>
      <c r="M143" s="1">
        <f t="shared" si="38"/>
        <v>1.2229399519030782E-2</v>
      </c>
      <c r="N143" s="1">
        <f t="shared" si="38"/>
        <v>1.1906481773264222E-2</v>
      </c>
      <c r="O143" s="1">
        <f t="shared" ref="O143:P143" si="39">+O15/SUM(O$13:O$35)</f>
        <v>1.1743684678034719E-2</v>
      </c>
      <c r="P143" s="1">
        <f t="shared" si="39"/>
        <v>1.152433861670658E-2</v>
      </c>
      <c r="Q143" s="1">
        <f t="shared" ref="Q143:T143" si="40">+Q15/SUM(Q$13:Q$35)</f>
        <v>1.1035455069619992E-2</v>
      </c>
      <c r="R143" s="1">
        <f t="shared" si="40"/>
        <v>1.2421569077218112E-2</v>
      </c>
      <c r="S143" s="1">
        <f t="shared" si="40"/>
        <v>1.2008362950627027E-2</v>
      </c>
      <c r="T143" s="1">
        <f t="shared" si="40"/>
        <v>8.7673013435215774E-3</v>
      </c>
      <c r="U143" s="1">
        <f t="shared" ref="U143:V143" si="41">+U15/SUM(U$13:U$35)</f>
        <v>7.5054319445607654E-3</v>
      </c>
      <c r="V143" s="1">
        <f t="shared" si="41"/>
        <v>6.3477661298902083E-3</v>
      </c>
    </row>
    <row r="144" spans="3:22" x14ac:dyDescent="0.3">
      <c r="C144" s="14">
        <v>10</v>
      </c>
      <c r="D144" s="30" t="s">
        <v>4</v>
      </c>
      <c r="E144" s="1">
        <f t="shared" ref="E144:N144" si="42">+E16/SUM(E$13:E$35)</f>
        <v>7.3689256731443546E-3</v>
      </c>
      <c r="F144" s="1">
        <f t="shared" si="42"/>
        <v>8.5055692935809245E-3</v>
      </c>
      <c r="G144" s="1">
        <f t="shared" si="42"/>
        <v>1.0187721058002894E-2</v>
      </c>
      <c r="H144" s="1">
        <f t="shared" si="42"/>
        <v>1.315989314839984E-2</v>
      </c>
      <c r="I144" s="1">
        <f t="shared" si="42"/>
        <v>1.33066738414746E-2</v>
      </c>
      <c r="J144" s="1">
        <f t="shared" si="42"/>
        <v>2.0364107529075109E-2</v>
      </c>
      <c r="K144" s="1">
        <f t="shared" si="42"/>
        <v>5.2871550731549401E-2</v>
      </c>
      <c r="L144" s="1">
        <f t="shared" si="42"/>
        <v>5.8808387995064181E-2</v>
      </c>
      <c r="M144" s="1">
        <f t="shared" si="42"/>
        <v>6.4729191196645178E-2</v>
      </c>
      <c r="N144" s="1">
        <f t="shared" si="42"/>
        <v>6.4421201589415653E-2</v>
      </c>
      <c r="O144" s="1">
        <f t="shared" ref="O144:P144" si="43">+O16/SUM(O$13:O$35)</f>
        <v>6.833823899788298E-2</v>
      </c>
      <c r="P144" s="1">
        <f t="shared" si="43"/>
        <v>6.6352039081099365E-2</v>
      </c>
      <c r="Q144" s="1">
        <f t="shared" ref="Q144:T144" si="44">+Q16/SUM(Q$13:Q$35)</f>
        <v>6.9333349111248513E-2</v>
      </c>
      <c r="R144" s="1">
        <f t="shared" si="44"/>
        <v>3.2795113673834538E-2</v>
      </c>
      <c r="S144" s="1">
        <f t="shared" si="44"/>
        <v>4.4556729586960067E-2</v>
      </c>
      <c r="T144" s="1">
        <f t="shared" si="44"/>
        <v>4.8596175741539745E-2</v>
      </c>
      <c r="U144" s="1">
        <f t="shared" ref="U144:V144" si="45">+U16/SUM(U$13:U$35)</f>
        <v>5.2346932318816389E-2</v>
      </c>
      <c r="V144" s="1">
        <f t="shared" si="45"/>
        <v>4.754108497773369E-2</v>
      </c>
    </row>
    <row r="145" spans="3:22" x14ac:dyDescent="0.3">
      <c r="C145" s="14">
        <v>15</v>
      </c>
      <c r="D145" s="30" t="s">
        <v>5</v>
      </c>
      <c r="E145" s="1">
        <f t="shared" ref="E145:N145" si="46">+E17/SUM(E$13:E$35)</f>
        <v>4.5307904709532908E-2</v>
      </c>
      <c r="F145" s="1">
        <f t="shared" si="46"/>
        <v>4.4761736935597735E-2</v>
      </c>
      <c r="G145" s="1">
        <f t="shared" si="46"/>
        <v>4.5201817687393724E-2</v>
      </c>
      <c r="H145" s="1">
        <f t="shared" si="46"/>
        <v>4.5786843377163884E-2</v>
      </c>
      <c r="I145" s="1">
        <f t="shared" si="46"/>
        <v>4.4620784982004467E-2</v>
      </c>
      <c r="J145" s="1">
        <f t="shared" si="46"/>
        <v>4.4384799470527064E-2</v>
      </c>
      <c r="K145" s="1">
        <f t="shared" si="46"/>
        <v>4.244610207986467E-2</v>
      </c>
      <c r="L145" s="1">
        <f t="shared" si="46"/>
        <v>4.2237933774497818E-2</v>
      </c>
      <c r="M145" s="1">
        <f t="shared" si="46"/>
        <v>4.231167690260558E-2</v>
      </c>
      <c r="N145" s="1">
        <f t="shared" si="46"/>
        <v>4.2569532524429035E-2</v>
      </c>
      <c r="O145" s="1">
        <f t="shared" ref="O145:P145" si="47">+O17/SUM(O$13:O$35)</f>
        <v>4.2283152893609226E-2</v>
      </c>
      <c r="P145" s="1">
        <f t="shared" si="47"/>
        <v>4.2804803427442917E-2</v>
      </c>
      <c r="Q145" s="1">
        <f t="shared" ref="Q145:T145" si="48">+Q17/SUM(Q$13:Q$35)</f>
        <v>4.2214865124871714E-2</v>
      </c>
      <c r="R145" s="1">
        <f t="shared" si="48"/>
        <v>4.0111318794912677E-2</v>
      </c>
      <c r="S145" s="1">
        <f t="shared" si="48"/>
        <v>4.5237228511431388E-2</v>
      </c>
      <c r="T145" s="1">
        <f t="shared" si="48"/>
        <v>4.5760938928353735E-2</v>
      </c>
      <c r="U145" s="1">
        <f t="shared" ref="U145:V145" si="49">+U17/SUM(U$13:U$35)</f>
        <v>4.5991226256770573E-2</v>
      </c>
      <c r="V145" s="1">
        <f t="shared" si="49"/>
        <v>4.6196176610278909E-2</v>
      </c>
    </row>
    <row r="146" spans="3:22" x14ac:dyDescent="0.3">
      <c r="C146" s="14">
        <v>17</v>
      </c>
      <c r="D146" s="31" t="s">
        <v>6</v>
      </c>
      <c r="E146" s="1">
        <f t="shared" ref="E146:N146" si="50">+E18/SUM(E$13:E$35)</f>
        <v>1.1877427621788368E-2</v>
      </c>
      <c r="F146" s="1">
        <f t="shared" si="50"/>
        <v>1.1272807906181129E-2</v>
      </c>
      <c r="G146" s="1">
        <f t="shared" si="50"/>
        <v>9.2939504667301498E-3</v>
      </c>
      <c r="H146" s="1">
        <f t="shared" si="50"/>
        <v>8.7448860433001173E-3</v>
      </c>
      <c r="I146" s="1">
        <f t="shared" si="50"/>
        <v>8.5911067648806166E-3</v>
      </c>
      <c r="J146" s="1">
        <f t="shared" si="50"/>
        <v>8.556278825759182E-3</v>
      </c>
      <c r="K146" s="1">
        <f t="shared" si="50"/>
        <v>8.6704336393560802E-3</v>
      </c>
      <c r="L146" s="1">
        <f t="shared" si="50"/>
        <v>8.5692270184757145E-3</v>
      </c>
      <c r="M146" s="1">
        <f t="shared" si="50"/>
        <v>8.3478707665049882E-3</v>
      </c>
      <c r="N146" s="1">
        <f t="shared" si="50"/>
        <v>8.6562870634966059E-3</v>
      </c>
      <c r="O146" s="1">
        <f t="shared" ref="O146:P146" si="51">+O18/SUM(O$13:O$35)</f>
        <v>9.093756795096556E-3</v>
      </c>
      <c r="P146" s="1">
        <f t="shared" si="51"/>
        <v>9.3166864656366571E-3</v>
      </c>
      <c r="Q146" s="1">
        <f t="shared" ref="Q146:T146" si="52">+Q18/SUM(Q$13:Q$35)</f>
        <v>9.5572577023159914E-3</v>
      </c>
      <c r="R146" s="1">
        <f t="shared" si="52"/>
        <v>8.8223792405228759E-3</v>
      </c>
      <c r="S146" s="1">
        <f t="shared" si="52"/>
        <v>1.0806733454298688E-2</v>
      </c>
      <c r="T146" s="1">
        <f t="shared" si="52"/>
        <v>1.1614445956464579E-2</v>
      </c>
      <c r="U146" s="1">
        <f t="shared" ref="U146:V146" si="53">+U18/SUM(U$13:U$35)</f>
        <v>1.0506084711346845E-2</v>
      </c>
      <c r="V146" s="1">
        <f t="shared" si="53"/>
        <v>1.1351959679369987E-2</v>
      </c>
    </row>
    <row r="147" spans="3:22" x14ac:dyDescent="0.3">
      <c r="C147" s="14">
        <v>20</v>
      </c>
      <c r="D147" s="32" t="s">
        <v>7</v>
      </c>
      <c r="E147" s="1">
        <f t="shared" ref="E147:N147" si="54">+E19/SUM(E$13:E$35)</f>
        <v>1.0664927303370675E-2</v>
      </c>
      <c r="F147" s="1">
        <f t="shared" si="54"/>
        <v>9.5067624782397518E-3</v>
      </c>
      <c r="G147" s="1">
        <f t="shared" si="54"/>
        <v>1.0085687035974301E-2</v>
      </c>
      <c r="H147" s="1">
        <f t="shared" si="54"/>
        <v>1.1064628207589111E-2</v>
      </c>
      <c r="I147" s="1">
        <f t="shared" si="54"/>
        <v>1.0475647735439731E-2</v>
      </c>
      <c r="J147" s="1">
        <f t="shared" si="54"/>
        <v>1.0231857986484825E-2</v>
      </c>
      <c r="K147" s="1">
        <f t="shared" si="54"/>
        <v>1.032512190684624E-2</v>
      </c>
      <c r="L147" s="1">
        <f t="shared" si="54"/>
        <v>1.021257778854962E-2</v>
      </c>
      <c r="M147" s="1">
        <f t="shared" si="54"/>
        <v>1.0448499547644095E-2</v>
      </c>
      <c r="N147" s="1">
        <f t="shared" si="54"/>
        <v>1.0801908567145127E-2</v>
      </c>
      <c r="O147" s="1">
        <f t="shared" ref="O147:P147" si="55">+O19/SUM(O$13:O$35)</f>
        <v>1.0156361346294752E-2</v>
      </c>
      <c r="P147" s="1">
        <f t="shared" si="55"/>
        <v>1.0360722855705322E-2</v>
      </c>
      <c r="Q147" s="1">
        <f t="shared" ref="Q147:T147" si="56">+Q19/SUM(Q$13:Q$35)</f>
        <v>1.0080991247698779E-2</v>
      </c>
      <c r="R147" s="1">
        <f t="shared" si="56"/>
        <v>9.7081355295185537E-3</v>
      </c>
      <c r="S147" s="1">
        <f t="shared" si="56"/>
        <v>9.3615504380171848E-3</v>
      </c>
      <c r="T147" s="1">
        <f t="shared" si="56"/>
        <v>1.0914666199005402E-2</v>
      </c>
      <c r="U147" s="1">
        <f t="shared" ref="U147:V147" si="57">+U19/SUM(U$13:U$35)</f>
        <v>9.8437020163327175E-3</v>
      </c>
      <c r="V147" s="1">
        <f t="shared" si="57"/>
        <v>1.1291730816883522E-2</v>
      </c>
    </row>
    <row r="148" spans="3:22" x14ac:dyDescent="0.3">
      <c r="C148" s="14">
        <v>26</v>
      </c>
      <c r="D148" s="30" t="s">
        <v>8</v>
      </c>
      <c r="E148" s="1">
        <f t="shared" ref="E148:N148" si="58">+E20/SUM(E$13:E$35)</f>
        <v>3.6892572996956112E-3</v>
      </c>
      <c r="F148" s="1">
        <f t="shared" si="58"/>
        <v>3.9025749701886644E-3</v>
      </c>
      <c r="G148" s="1">
        <f t="shared" si="58"/>
        <v>3.7345705094891219E-3</v>
      </c>
      <c r="H148" s="1">
        <f t="shared" si="58"/>
        <v>3.8597262695147729E-3</v>
      </c>
      <c r="I148" s="1">
        <f t="shared" si="58"/>
        <v>3.9589886988246675E-3</v>
      </c>
      <c r="J148" s="1">
        <f t="shared" si="58"/>
        <v>3.9408428412490539E-3</v>
      </c>
      <c r="K148" s="1">
        <f t="shared" si="58"/>
        <v>3.6324651922248438E-3</v>
      </c>
      <c r="L148" s="1">
        <f t="shared" si="58"/>
        <v>3.640412775564613E-3</v>
      </c>
      <c r="M148" s="1">
        <f t="shared" si="58"/>
        <v>3.6545383955375642E-3</v>
      </c>
      <c r="N148" s="1">
        <f t="shared" si="58"/>
        <v>3.7100842944518715E-3</v>
      </c>
      <c r="O148" s="1">
        <f t="shared" ref="O148:P148" si="59">+O20/SUM(O$13:O$35)</f>
        <v>4.0711349008782536E-3</v>
      </c>
      <c r="P148" s="1">
        <f t="shared" si="59"/>
        <v>4.3848740740874909E-3</v>
      </c>
      <c r="Q148" s="1">
        <f t="shared" ref="Q148:T148" si="60">+Q20/SUM(Q$13:Q$35)</f>
        <v>4.4064897018346811E-3</v>
      </c>
      <c r="R148" s="1">
        <f t="shared" si="60"/>
        <v>3.935504743475168E-3</v>
      </c>
      <c r="S148" s="1">
        <f t="shared" si="60"/>
        <v>3.9255569119661295E-3</v>
      </c>
      <c r="T148" s="1">
        <f t="shared" si="60"/>
        <v>3.8194892118448131E-3</v>
      </c>
      <c r="U148" s="1">
        <f t="shared" ref="U148:V148" si="61">+U20/SUM(U$13:U$35)</f>
        <v>3.7680115971449415E-3</v>
      </c>
      <c r="V148" s="1">
        <f t="shared" si="61"/>
        <v>3.9719088960811517E-3</v>
      </c>
    </row>
    <row r="149" spans="3:22" x14ac:dyDescent="0.3">
      <c r="C149" s="14">
        <v>28</v>
      </c>
      <c r="D149" s="32" t="s">
        <v>9</v>
      </c>
      <c r="E149" s="1">
        <f t="shared" ref="E149:N149" si="62">+E21/SUM(E$13:E$35)</f>
        <v>1.031086690400854E-2</v>
      </c>
      <c r="F149" s="1">
        <f t="shared" si="62"/>
        <v>1.3536282799369708E-2</v>
      </c>
      <c r="G149" s="1">
        <f t="shared" si="62"/>
        <v>1.091818728793977E-2</v>
      </c>
      <c r="H149" s="1">
        <f t="shared" si="62"/>
        <v>9.1129773165153742E-3</v>
      </c>
      <c r="I149" s="1">
        <f t="shared" si="62"/>
        <v>1.0374949237891158E-2</v>
      </c>
      <c r="J149" s="1">
        <f t="shared" si="62"/>
        <v>1.0229661966370686E-2</v>
      </c>
      <c r="K149" s="1">
        <f t="shared" si="62"/>
        <v>8.8757281802075722E-3</v>
      </c>
      <c r="L149" s="1">
        <f t="shared" si="62"/>
        <v>8.8606719224751333E-3</v>
      </c>
      <c r="M149" s="1">
        <f t="shared" si="62"/>
        <v>9.319164268005482E-3</v>
      </c>
      <c r="N149" s="1">
        <f t="shared" si="62"/>
        <v>9.5513248852249575E-3</v>
      </c>
      <c r="O149" s="1">
        <f t="shared" ref="O149:P149" si="63">+O21/SUM(O$13:O$35)</f>
        <v>9.7541474385633795E-3</v>
      </c>
      <c r="P149" s="1">
        <f t="shared" si="63"/>
        <v>1.0378393624952045E-2</v>
      </c>
      <c r="Q149" s="1">
        <f t="shared" ref="Q149:T149" si="64">+Q21/SUM(Q$13:Q$35)</f>
        <v>1.0566488157537243E-2</v>
      </c>
      <c r="R149" s="1">
        <f t="shared" si="64"/>
        <v>1.1582597865638899E-2</v>
      </c>
      <c r="S149" s="1">
        <f t="shared" si="64"/>
        <v>1.1232259550486035E-2</v>
      </c>
      <c r="T149" s="1">
        <f t="shared" si="64"/>
        <v>1.1104254763100493E-2</v>
      </c>
      <c r="U149" s="1">
        <f t="shared" ref="U149:V149" si="65">+U21/SUM(U$13:U$35)</f>
        <v>1.0869596784344024E-2</v>
      </c>
      <c r="V149" s="1">
        <f t="shared" si="65"/>
        <v>1.2746903704529616E-2</v>
      </c>
    </row>
    <row r="150" spans="3:22" x14ac:dyDescent="0.3">
      <c r="C150" s="14">
        <v>29</v>
      </c>
      <c r="D150" s="30" t="s">
        <v>10</v>
      </c>
      <c r="E150" s="1">
        <f t="shared" ref="E150:N150" si="66">+E22/SUM(E$13:E$35)</f>
        <v>4.1904559108019521E-3</v>
      </c>
      <c r="F150" s="1">
        <f t="shared" si="66"/>
        <v>3.022267758732748E-3</v>
      </c>
      <c r="G150" s="1">
        <f t="shared" si="66"/>
        <v>2.4859026430185879E-3</v>
      </c>
      <c r="H150" s="1">
        <f t="shared" si="66"/>
        <v>1.7479068836641386E-3</v>
      </c>
      <c r="I150" s="1">
        <f t="shared" si="66"/>
        <v>1.5564016549856402E-3</v>
      </c>
      <c r="J150" s="1">
        <f t="shared" si="66"/>
        <v>1.5270385017443909E-3</v>
      </c>
      <c r="K150" s="1">
        <f t="shared" si="66"/>
        <v>1.5194938867413759E-3</v>
      </c>
      <c r="L150" s="1">
        <f t="shared" si="66"/>
        <v>1.4950759854574676E-3</v>
      </c>
      <c r="M150" s="1">
        <f t="shared" si="66"/>
        <v>1.491693638261748E-3</v>
      </c>
      <c r="N150" s="1">
        <f t="shared" si="66"/>
        <v>1.4642533510833193E-3</v>
      </c>
      <c r="O150" s="1">
        <f t="shared" ref="O150:P150" si="67">+O22/SUM(O$13:O$35)</f>
        <v>1.430912524207703E-3</v>
      </c>
      <c r="P150" s="1">
        <f t="shared" si="67"/>
        <v>1.4470664579282731E-3</v>
      </c>
      <c r="Q150" s="1">
        <f t="shared" ref="Q150:T150" si="68">+Q22/SUM(Q$13:Q$35)</f>
        <v>1.3991208034688906E-3</v>
      </c>
      <c r="R150" s="1">
        <f t="shared" si="68"/>
        <v>1.5337742359424614E-3</v>
      </c>
      <c r="S150" s="1">
        <f t="shared" si="68"/>
        <v>1.4623324254628368E-3</v>
      </c>
      <c r="T150" s="1">
        <f t="shared" si="68"/>
        <v>1.6974963568782207E-3</v>
      </c>
      <c r="U150" s="1">
        <f t="shared" ref="U150:V150" si="69">+U22/SUM(U$13:U$35)</f>
        <v>1.7280553770422544E-3</v>
      </c>
      <c r="V150" s="1">
        <f t="shared" si="69"/>
        <v>1.4447286780878733E-3</v>
      </c>
    </row>
    <row r="151" spans="3:22" x14ac:dyDescent="0.3">
      <c r="C151" s="14">
        <v>36</v>
      </c>
      <c r="D151" s="32" t="s">
        <v>11</v>
      </c>
      <c r="E151" s="1">
        <f t="shared" ref="E151:N151" si="70">+E23/SUM(E$13:E$35)</f>
        <v>1.039660642300789E-2</v>
      </c>
      <c r="F151" s="1">
        <f t="shared" si="70"/>
        <v>1.0331360059532724E-2</v>
      </c>
      <c r="G151" s="1">
        <f t="shared" si="70"/>
        <v>9.0146927485790593E-3</v>
      </c>
      <c r="H151" s="1">
        <f t="shared" si="70"/>
        <v>8.8749000238436057E-3</v>
      </c>
      <c r="I151" s="1">
        <f t="shared" si="70"/>
        <v>8.998894054415842E-3</v>
      </c>
      <c r="J151" s="1">
        <f t="shared" si="70"/>
        <v>8.8476497273519712E-3</v>
      </c>
      <c r="K151" s="1">
        <f t="shared" si="70"/>
        <v>8.6892965167004056E-3</v>
      </c>
      <c r="L151" s="1">
        <f t="shared" si="70"/>
        <v>8.5997821181295359E-3</v>
      </c>
      <c r="M151" s="1">
        <f t="shared" si="70"/>
        <v>8.70590007229681E-3</v>
      </c>
      <c r="N151" s="1">
        <f t="shared" si="70"/>
        <v>9.0500486167788483E-3</v>
      </c>
      <c r="O151" s="1">
        <f t="shared" ref="O151:P151" si="71">+O23/SUM(O$13:O$35)</f>
        <v>9.059174111507225E-3</v>
      </c>
      <c r="P151" s="1">
        <f t="shared" si="71"/>
        <v>1.0501993052804828E-2</v>
      </c>
      <c r="Q151" s="1">
        <f t="shared" ref="Q151:T151" si="72">+Q23/SUM(Q$13:Q$35)</f>
        <v>1.0199697531796299E-2</v>
      </c>
      <c r="R151" s="1">
        <f t="shared" si="72"/>
        <v>9.3947250124945449E-3</v>
      </c>
      <c r="S151" s="1">
        <f t="shared" si="72"/>
        <v>9.0340875228629679E-3</v>
      </c>
      <c r="T151" s="1">
        <f t="shared" si="72"/>
        <v>9.5513315156852026E-3</v>
      </c>
      <c r="U151" s="1">
        <f t="shared" ref="U151:V151" si="73">+U23/SUM(U$13:U$35)</f>
        <v>9.0978310910738418E-3</v>
      </c>
      <c r="V151" s="1">
        <f t="shared" si="73"/>
        <v>9.3310900049391517E-3</v>
      </c>
    </row>
    <row r="152" spans="3:22" x14ac:dyDescent="0.3">
      <c r="C152" s="14">
        <v>40</v>
      </c>
      <c r="D152" s="30" t="s">
        <v>12</v>
      </c>
      <c r="E152" s="1">
        <f t="shared" ref="E152:N152" si="74">+E24/SUM(E$13:E$35)</f>
        <v>1.0532038128668292E-2</v>
      </c>
      <c r="F152" s="1">
        <f t="shared" si="74"/>
        <v>1.0611567243189349E-2</v>
      </c>
      <c r="G152" s="1">
        <f t="shared" si="74"/>
        <v>1.081516132304752E-2</v>
      </c>
      <c r="H152" s="1">
        <f t="shared" si="74"/>
        <v>1.1600319995380576E-2</v>
      </c>
      <c r="I152" s="1">
        <f t="shared" si="74"/>
        <v>1.1292500529605065E-2</v>
      </c>
      <c r="J152" s="1">
        <f t="shared" si="74"/>
        <v>1.1613164298337409E-2</v>
      </c>
      <c r="K152" s="1">
        <f t="shared" si="74"/>
        <v>1.2363023273074134E-2</v>
      </c>
      <c r="L152" s="1">
        <f t="shared" si="74"/>
        <v>1.2449066162546287E-2</v>
      </c>
      <c r="M152" s="1">
        <f t="shared" si="74"/>
        <v>1.2934237695214181E-2</v>
      </c>
      <c r="N152" s="1">
        <f t="shared" si="74"/>
        <v>1.3353258403023472E-2</v>
      </c>
      <c r="O152" s="1">
        <f t="shared" ref="O152:P152" si="75">+O24/SUM(O$13:O$35)</f>
        <v>1.1898099933443861E-2</v>
      </c>
      <c r="P152" s="1">
        <f t="shared" si="75"/>
        <v>1.2314101180316518E-2</v>
      </c>
      <c r="Q152" s="1">
        <f t="shared" ref="Q152:T152" si="76">+Q24/SUM(Q$13:Q$35)</f>
        <v>1.2099925165224233E-2</v>
      </c>
      <c r="R152" s="1">
        <f t="shared" si="76"/>
        <v>1.3231063529530161E-2</v>
      </c>
      <c r="S152" s="1">
        <f t="shared" si="76"/>
        <v>1.2808061889273492E-2</v>
      </c>
      <c r="T152" s="1">
        <f t="shared" si="76"/>
        <v>1.2122884958177415E-2</v>
      </c>
      <c r="U152" s="1">
        <f t="shared" ref="U152:V152" si="77">+U24/SUM(U$13:U$35)</f>
        <v>1.2671469758201947E-2</v>
      </c>
      <c r="V152" s="1">
        <f t="shared" si="77"/>
        <v>1.1906353736550725E-2</v>
      </c>
    </row>
    <row r="153" spans="3:22" x14ac:dyDescent="0.3">
      <c r="C153" s="14">
        <v>45</v>
      </c>
      <c r="D153" s="32" t="s">
        <v>13</v>
      </c>
      <c r="E153" s="1">
        <f t="shared" ref="E153:N153" si="78">+E25/SUM(E$13:E$35)</f>
        <v>8.4650762808498425E-2</v>
      </c>
      <c r="F153" s="1">
        <f t="shared" si="78"/>
        <v>0.10166810602491928</v>
      </c>
      <c r="G153" s="1">
        <f t="shared" si="78"/>
        <v>8.5657290758174229E-2</v>
      </c>
      <c r="H153" s="1">
        <f t="shared" si="78"/>
        <v>8.8697964542210142E-2</v>
      </c>
      <c r="I153" s="1">
        <f t="shared" si="78"/>
        <v>9.0566981714994471E-2</v>
      </c>
      <c r="J153" s="1">
        <f t="shared" si="78"/>
        <v>9.0843816459556678E-2</v>
      </c>
      <c r="K153" s="1">
        <f t="shared" si="78"/>
        <v>8.7366094881311016E-2</v>
      </c>
      <c r="L153" s="1">
        <f t="shared" si="78"/>
        <v>8.7352664424132184E-2</v>
      </c>
      <c r="M153" s="1">
        <f t="shared" si="78"/>
        <v>9.3881215776680224E-2</v>
      </c>
      <c r="N153" s="1">
        <f t="shared" si="78"/>
        <v>9.5961188279272469E-2</v>
      </c>
      <c r="O153" s="1">
        <f t="shared" ref="O153:P153" si="79">+O25/SUM(O$13:O$35)</f>
        <v>9.8337577732968681E-2</v>
      </c>
      <c r="P153" s="1">
        <f t="shared" si="79"/>
        <v>0.1051711612005342</v>
      </c>
      <c r="Q153" s="1">
        <f t="shared" ref="Q153:T153" si="80">+Q25/SUM(Q$13:Q$35)</f>
        <v>0.10992861049247546</v>
      </c>
      <c r="R153" s="1">
        <f t="shared" si="80"/>
        <v>0.10911876572060951</v>
      </c>
      <c r="S153" s="1">
        <f t="shared" si="80"/>
        <v>0.12214406542980027</v>
      </c>
      <c r="T153" s="1">
        <f t="shared" si="80"/>
        <v>0.12143194727966827</v>
      </c>
      <c r="U153" s="1">
        <f t="shared" ref="U153:V153" si="81">+U25/SUM(U$13:U$35)</f>
        <v>0.12343635260218482</v>
      </c>
      <c r="V153" s="1">
        <f t="shared" si="81"/>
        <v>0.12097120427062727</v>
      </c>
    </row>
    <row r="154" spans="3:22" x14ac:dyDescent="0.3">
      <c r="C154" s="14">
        <v>50</v>
      </c>
      <c r="D154" s="30" t="s">
        <v>14</v>
      </c>
      <c r="E154" s="1">
        <f t="shared" ref="E154:N154" si="82">+E26/SUM(E$13:E$35)</f>
        <v>0.12710857328760569</v>
      </c>
      <c r="F154" s="1">
        <f t="shared" si="82"/>
        <v>0.12284315501993125</v>
      </c>
      <c r="G154" s="1">
        <f t="shared" si="82"/>
        <v>0.12982276260890929</v>
      </c>
      <c r="H154" s="1">
        <f t="shared" si="82"/>
        <v>0.1286423222192066</v>
      </c>
      <c r="I154" s="1">
        <f t="shared" si="82"/>
        <v>0.12844745929901349</v>
      </c>
      <c r="J154" s="1">
        <f t="shared" si="82"/>
        <v>0.12876105058169274</v>
      </c>
      <c r="K154" s="1">
        <f t="shared" si="82"/>
        <v>0.12254290808170873</v>
      </c>
      <c r="L154" s="1">
        <f t="shared" si="82"/>
        <v>0.1222939029164041</v>
      </c>
      <c r="M154" s="1">
        <f t="shared" si="82"/>
        <v>0.12141269474195507</v>
      </c>
      <c r="N154" s="1">
        <f t="shared" si="82"/>
        <v>0.12078728315397605</v>
      </c>
      <c r="O154" s="1">
        <f t="shared" ref="O154:P154" si="83">+O26/SUM(O$13:O$35)</f>
        <v>0.11520913526856431</v>
      </c>
      <c r="P154" s="1">
        <f t="shared" si="83"/>
        <v>0.11699560923024771</v>
      </c>
      <c r="Q154" s="1">
        <f t="shared" ref="Q154:T154" si="84">+Q26/SUM(Q$13:Q$35)</f>
        <v>0.1133896012085794</v>
      </c>
      <c r="R154" s="1">
        <f t="shared" si="84"/>
        <v>0.12076849467618193</v>
      </c>
      <c r="S154" s="1">
        <f t="shared" si="84"/>
        <v>0.1147641099647401</v>
      </c>
      <c r="T154" s="1">
        <f t="shared" si="84"/>
        <v>0.11098880021110061</v>
      </c>
      <c r="U154" s="1">
        <f t="shared" ref="U154:V154" si="85">+U26/SUM(U$13:U$35)</f>
        <v>0.10480771795181024</v>
      </c>
      <c r="V154" s="1">
        <f t="shared" si="85"/>
        <v>0.10505995442231444</v>
      </c>
    </row>
    <row r="155" spans="3:22" x14ac:dyDescent="0.3">
      <c r="C155" s="14">
        <v>55</v>
      </c>
      <c r="D155" s="32" t="s">
        <v>15</v>
      </c>
      <c r="E155" s="1">
        <f t="shared" ref="E155:N155" si="86">+E27/SUM(E$13:E$35)</f>
        <v>3.1906723606152321E-2</v>
      </c>
      <c r="F155" s="1">
        <f t="shared" si="86"/>
        <v>3.2737527159816295E-2</v>
      </c>
      <c r="G155" s="1">
        <f t="shared" si="86"/>
        <v>2.6931568947443311E-2</v>
      </c>
      <c r="H155" s="1">
        <f t="shared" si="86"/>
        <v>2.5542197579254047E-2</v>
      </c>
      <c r="I155" s="1">
        <f t="shared" si="86"/>
        <v>2.5967844463585889E-2</v>
      </c>
      <c r="J155" s="1">
        <f t="shared" si="86"/>
        <v>2.8847861558316833E-2</v>
      </c>
      <c r="K155" s="1">
        <f t="shared" si="86"/>
        <v>2.8108477586067323E-2</v>
      </c>
      <c r="L155" s="1">
        <f t="shared" si="86"/>
        <v>3.1521449479010914E-2</v>
      </c>
      <c r="M155" s="1">
        <f t="shared" si="86"/>
        <v>3.1375489303269631E-2</v>
      </c>
      <c r="N155" s="1">
        <f t="shared" si="86"/>
        <v>3.5627571962164435E-2</v>
      </c>
      <c r="O155" s="1">
        <f t="shared" ref="O155:P155" si="87">+O27/SUM(O$13:O$35)</f>
        <v>3.124993647822177E-2</v>
      </c>
      <c r="P155" s="1">
        <f t="shared" si="87"/>
        <v>1.9240775738656936E-2</v>
      </c>
      <c r="Q155" s="1">
        <f t="shared" ref="Q155:T155" si="88">+Q27/SUM(Q$13:Q$35)</f>
        <v>2.107156191155787E-2</v>
      </c>
      <c r="R155" s="1">
        <f t="shared" si="88"/>
        <v>1.0188595079401003E-2</v>
      </c>
      <c r="S155" s="1">
        <f t="shared" si="88"/>
        <v>1.4383314806577242E-2</v>
      </c>
      <c r="T155" s="1">
        <f t="shared" si="88"/>
        <v>2.00495612428362E-2</v>
      </c>
      <c r="U155" s="1">
        <f t="shared" ref="U155:V155" si="89">+U27/SUM(U$13:U$35)</f>
        <v>2.1196924987104654E-2</v>
      </c>
      <c r="V155" s="1">
        <f t="shared" si="89"/>
        <v>2.3488158081429917E-2</v>
      </c>
    </row>
    <row r="156" spans="3:22" x14ac:dyDescent="0.3">
      <c r="C156" s="14">
        <v>60</v>
      </c>
      <c r="D156" s="32" t="s">
        <v>16</v>
      </c>
      <c r="E156" s="1">
        <f t="shared" ref="E156:N156" si="90">+E28/SUM(E$13:E$35)</f>
        <v>7.9604531192213918E-2</v>
      </c>
      <c r="F156" s="1">
        <f t="shared" si="90"/>
        <v>8.0381440406762067E-2</v>
      </c>
      <c r="G156" s="1">
        <f t="shared" si="90"/>
        <v>7.1585184187982473E-2</v>
      </c>
      <c r="H156" s="1">
        <f t="shared" si="90"/>
        <v>7.5408392361960605E-2</v>
      </c>
      <c r="I156" s="1">
        <f t="shared" si="90"/>
        <v>7.7965741984886983E-2</v>
      </c>
      <c r="J156" s="1">
        <f t="shared" si="90"/>
        <v>7.7745019198720094E-2</v>
      </c>
      <c r="K156" s="1">
        <f t="shared" si="90"/>
        <v>7.5184132113964575E-2</v>
      </c>
      <c r="L156" s="1">
        <f t="shared" si="90"/>
        <v>7.3598912198806765E-2</v>
      </c>
      <c r="M156" s="1">
        <f t="shared" si="90"/>
        <v>7.0213397409784953E-2</v>
      </c>
      <c r="N156" s="1">
        <f t="shared" si="90"/>
        <v>6.6035222280653103E-2</v>
      </c>
      <c r="O156" s="1">
        <f t="shared" ref="O156:P156" si="91">+O28/SUM(O$13:O$35)</f>
        <v>7.6974825250837139E-2</v>
      </c>
      <c r="P156" s="1">
        <f t="shared" si="91"/>
        <v>7.3567199776992248E-2</v>
      </c>
      <c r="Q156" s="1">
        <f t="shared" ref="Q156:T156" si="92">+Q28/SUM(Q$13:Q$35)</f>
        <v>7.3046197838308999E-2</v>
      </c>
      <c r="R156" s="1">
        <f t="shared" si="92"/>
        <v>7.4801941953404449E-2</v>
      </c>
      <c r="S156" s="1">
        <f t="shared" si="92"/>
        <v>7.3949680481443195E-2</v>
      </c>
      <c r="T156" s="1">
        <f t="shared" si="92"/>
        <v>7.2740995988125681E-2</v>
      </c>
      <c r="U156" s="1">
        <f t="shared" ref="U156:V156" si="93">+U28/SUM(U$13:U$35)</f>
        <v>7.3475833721025299E-2</v>
      </c>
      <c r="V156" s="1">
        <f t="shared" si="93"/>
        <v>7.860287220613002E-2</v>
      </c>
    </row>
    <row r="157" spans="3:22" x14ac:dyDescent="0.3">
      <c r="C157" s="14">
        <v>64</v>
      </c>
      <c r="D157" s="32" t="s">
        <v>17</v>
      </c>
      <c r="E157" s="1">
        <f t="shared" ref="E157:N157" si="94">+E29/SUM(E$13:E$35)</f>
        <v>1.9163839437862429E-2</v>
      </c>
      <c r="F157" s="1">
        <f t="shared" si="94"/>
        <v>2.1687439074624434E-2</v>
      </c>
      <c r="G157" s="1">
        <f t="shared" si="94"/>
        <v>2.5362598818536444E-2</v>
      </c>
      <c r="H157" s="1">
        <f t="shared" si="94"/>
        <v>2.7823681480508049E-2</v>
      </c>
      <c r="I157" s="1">
        <f t="shared" si="94"/>
        <v>2.8744243383951793E-2</v>
      </c>
      <c r="J157" s="1">
        <f t="shared" si="94"/>
        <v>2.4958466824975857E-2</v>
      </c>
      <c r="K157" s="1">
        <f t="shared" si="94"/>
        <v>2.9459718481148905E-2</v>
      </c>
      <c r="L157" s="1">
        <f t="shared" si="94"/>
        <v>2.8909060610138319E-2</v>
      </c>
      <c r="M157" s="1">
        <f t="shared" si="94"/>
        <v>2.9057413967270133E-2</v>
      </c>
      <c r="N157" s="1">
        <f t="shared" si="94"/>
        <v>3.1222491813848705E-2</v>
      </c>
      <c r="O157" s="1">
        <f t="shared" ref="O157:P157" si="95">+O29/SUM(O$13:O$35)</f>
        <v>3.1066958615308053E-2</v>
      </c>
      <c r="P157" s="1">
        <f t="shared" si="95"/>
        <v>3.4910065051200624E-2</v>
      </c>
      <c r="Q157" s="1">
        <f t="shared" ref="Q157:T157" si="96">+Q29/SUM(Q$13:Q$35)</f>
        <v>3.6494154743222748E-2</v>
      </c>
      <c r="R157" s="1">
        <f t="shared" si="96"/>
        <v>4.7744143858742857E-2</v>
      </c>
      <c r="S157" s="1">
        <f t="shared" si="96"/>
        <v>4.7769774960907806E-2</v>
      </c>
      <c r="T157" s="1">
        <f t="shared" si="96"/>
        <v>5.0364481090196776E-2</v>
      </c>
      <c r="U157" s="1">
        <f t="shared" ref="U157:V157" si="97">+U29/SUM(U$13:U$35)</f>
        <v>5.4612092648219007E-2</v>
      </c>
      <c r="V157" s="1">
        <f t="shared" si="97"/>
        <v>5.4368853745655379E-2</v>
      </c>
    </row>
    <row r="158" spans="3:22" x14ac:dyDescent="0.3">
      <c r="C158" s="14">
        <v>65</v>
      </c>
      <c r="D158" s="30" t="s">
        <v>18</v>
      </c>
      <c r="E158" s="1">
        <f t="shared" ref="E158:N158" si="98">+E30/SUM(E$13:E$35)</f>
        <v>2.1439973120236464E-2</v>
      </c>
      <c r="F158" s="1">
        <f t="shared" si="98"/>
        <v>1.8855335298176776E-2</v>
      </c>
      <c r="G158" s="1">
        <f t="shared" si="98"/>
        <v>2.1893044663484733E-2</v>
      </c>
      <c r="H158" s="1">
        <f t="shared" si="98"/>
        <v>2.1107526441071084E-2</v>
      </c>
      <c r="I158" s="1">
        <f t="shared" si="98"/>
        <v>2.2498425619637941E-2</v>
      </c>
      <c r="J158" s="1">
        <f t="shared" si="98"/>
        <v>2.3047208852311468E-2</v>
      </c>
      <c r="K158" s="1">
        <f t="shared" si="98"/>
        <v>2.3809426843414482E-2</v>
      </c>
      <c r="L158" s="1">
        <f t="shared" si="98"/>
        <v>2.651252636499735E-2</v>
      </c>
      <c r="M158" s="1">
        <f t="shared" si="98"/>
        <v>3.0282255020087162E-2</v>
      </c>
      <c r="N158" s="1">
        <f t="shared" si="98"/>
        <v>3.1412575424367324E-2</v>
      </c>
      <c r="O158" s="1">
        <f t="shared" ref="O158:P158" si="99">+O30/SUM(O$13:O$35)</f>
        <v>3.4534042762636524E-2</v>
      </c>
      <c r="P158" s="1">
        <f t="shared" si="99"/>
        <v>3.4658286781624623E-2</v>
      </c>
      <c r="Q158" s="1">
        <f t="shared" ref="Q158:T158" si="100">+Q30/SUM(Q$13:Q$35)</f>
        <v>3.6677965322883477E-2</v>
      </c>
      <c r="R158" s="1">
        <f t="shared" si="100"/>
        <v>4.0347323425182574E-2</v>
      </c>
      <c r="S158" s="1">
        <f t="shared" si="100"/>
        <v>4.2683325153280022E-2</v>
      </c>
      <c r="T158" s="1">
        <f t="shared" si="100"/>
        <v>4.2482213124952949E-2</v>
      </c>
      <c r="U158" s="1">
        <f t="shared" ref="U158:V158" si="101">+U30/SUM(U$13:U$35)</f>
        <v>4.6626637212071984E-2</v>
      </c>
      <c r="V158" s="1">
        <f t="shared" si="101"/>
        <v>4.9665404941616975E-2</v>
      </c>
    </row>
    <row r="159" spans="3:22" x14ac:dyDescent="0.3">
      <c r="C159" s="14">
        <v>71</v>
      </c>
      <c r="D159" s="32" t="s">
        <v>41</v>
      </c>
      <c r="E159" s="1">
        <f t="shared" ref="E159:N159" si="102">+E31/SUM(E$13:E$35)</f>
        <v>8.0908884807483719E-2</v>
      </c>
      <c r="F159" s="1">
        <f t="shared" si="102"/>
        <v>8.0866768720831872E-2</v>
      </c>
      <c r="G159" s="1">
        <f t="shared" si="102"/>
        <v>7.8964527197873724E-2</v>
      </c>
      <c r="H159" s="1">
        <f t="shared" si="102"/>
        <v>8.1400463055430625E-2</v>
      </c>
      <c r="I159" s="1">
        <f t="shared" si="102"/>
        <v>8.0941256423697927E-2</v>
      </c>
      <c r="J159" s="1">
        <f t="shared" si="102"/>
        <v>8.0809432647727858E-2</v>
      </c>
      <c r="K159" s="1">
        <f t="shared" si="102"/>
        <v>8.413239916752499E-2</v>
      </c>
      <c r="L159" s="1">
        <f t="shared" si="102"/>
        <v>8.2909327620654366E-2</v>
      </c>
      <c r="M159" s="1">
        <f t="shared" si="102"/>
        <v>8.3590101664542796E-2</v>
      </c>
      <c r="N159" s="1">
        <f t="shared" si="102"/>
        <v>8.8302724657653597E-2</v>
      </c>
      <c r="O159" s="1">
        <f t="shared" ref="O159:P159" si="103">+O31/SUM(O$13:O$35)</f>
        <v>8.7118824381015328E-2</v>
      </c>
      <c r="P159" s="1">
        <f t="shared" si="103"/>
        <v>8.6024468064990686E-2</v>
      </c>
      <c r="Q159" s="1">
        <f t="shared" ref="Q159:T159" si="104">+Q31/SUM(Q$13:Q$35)</f>
        <v>8.386554781430261E-2</v>
      </c>
      <c r="R159" s="1">
        <f t="shared" si="104"/>
        <v>8.439361785735057E-2</v>
      </c>
      <c r="S159" s="1">
        <f t="shared" si="104"/>
        <v>8.1464327244308854E-2</v>
      </c>
      <c r="T159" s="1">
        <f t="shared" si="104"/>
        <v>7.945941378954087E-2</v>
      </c>
      <c r="U159" s="1">
        <f t="shared" ref="U159:V159" si="105">+U31/SUM(U$13:U$35)</f>
        <v>7.5704193230016925E-2</v>
      </c>
      <c r="V159" s="1">
        <f t="shared" si="105"/>
        <v>7.1588465077746855E-2</v>
      </c>
    </row>
    <row r="160" spans="3:22" x14ac:dyDescent="0.3">
      <c r="C160" s="14">
        <v>75</v>
      </c>
      <c r="D160" s="30" t="s">
        <v>19</v>
      </c>
      <c r="E160" s="1">
        <f t="shared" ref="E160:N160" si="106">+E32/SUM(E$13:E$35)</f>
        <v>7.9790905657945208E-2</v>
      </c>
      <c r="F160" s="1">
        <f t="shared" si="106"/>
        <v>8.3000591885981884E-2</v>
      </c>
      <c r="G160" s="1">
        <f t="shared" si="106"/>
        <v>8.2471260402998625E-2</v>
      </c>
      <c r="H160" s="1">
        <f t="shared" si="106"/>
        <v>8.0056717813270672E-2</v>
      </c>
      <c r="I160" s="1">
        <f t="shared" si="106"/>
        <v>7.670219153578417E-2</v>
      </c>
      <c r="J160" s="1">
        <f t="shared" si="106"/>
        <v>7.291311549024812E-2</v>
      </c>
      <c r="K160" s="1">
        <f t="shared" si="106"/>
        <v>7.0231928716328149E-2</v>
      </c>
      <c r="L160" s="1">
        <f t="shared" si="106"/>
        <v>6.879972618006483E-2</v>
      </c>
      <c r="M160" s="1">
        <f t="shared" si="106"/>
        <v>6.6130758562162315E-2</v>
      </c>
      <c r="N160" s="1">
        <f t="shared" si="106"/>
        <v>6.3045631552256731E-2</v>
      </c>
      <c r="O160" s="1">
        <f t="shared" ref="O160:P160" si="107">+O32/SUM(O$13:O$35)</f>
        <v>6.1825438886107691E-2</v>
      </c>
      <c r="P160" s="1">
        <f t="shared" si="107"/>
        <v>5.9786641436091824E-2</v>
      </c>
      <c r="Q160" s="1">
        <f t="shared" ref="Q160:T160" si="108">+Q32/SUM(Q$13:Q$35)</f>
        <v>5.7097241537611129E-2</v>
      </c>
      <c r="R160" s="1">
        <f t="shared" si="108"/>
        <v>6.0742584193438698E-2</v>
      </c>
      <c r="S160" s="1">
        <f t="shared" si="108"/>
        <v>5.9153685589409151E-2</v>
      </c>
      <c r="T160" s="1">
        <f t="shared" si="108"/>
        <v>5.6178713014006613E-2</v>
      </c>
      <c r="U160" s="1">
        <f t="shared" ref="U160:V160" si="109">+U32/SUM(U$13:U$35)</f>
        <v>5.3796038221569961E-2</v>
      </c>
      <c r="V160" s="1">
        <f t="shared" si="109"/>
        <v>5.1828245313399302E-2</v>
      </c>
    </row>
    <row r="161" spans="3:22" x14ac:dyDescent="0.3">
      <c r="C161" s="14">
        <v>80</v>
      </c>
      <c r="D161" s="32" t="s">
        <v>42</v>
      </c>
      <c r="E161" s="1">
        <f t="shared" ref="E161:N161" si="110">+E33/SUM(E$13:E$35)</f>
        <v>3.3551860469772876E-2</v>
      </c>
      <c r="F161" s="1">
        <f t="shared" si="110"/>
        <v>2.7716627914446065E-2</v>
      </c>
      <c r="G161" s="1">
        <f t="shared" si="110"/>
        <v>2.6942168746806525E-2</v>
      </c>
      <c r="H161" s="1">
        <f t="shared" si="110"/>
        <v>2.6765766896535169E-2</v>
      </c>
      <c r="I161" s="1">
        <f t="shared" si="110"/>
        <v>2.300291195442639E-2</v>
      </c>
      <c r="J161" s="1">
        <f t="shared" si="110"/>
        <v>2.4372427135450233E-2</v>
      </c>
      <c r="K161" s="1">
        <f t="shared" si="110"/>
        <v>2.1861448513455107E-2</v>
      </c>
      <c r="L161" s="1">
        <f t="shared" si="110"/>
        <v>2.0088848314352637E-2</v>
      </c>
      <c r="M161" s="1">
        <f t="shared" si="110"/>
        <v>1.9417268533385983E-2</v>
      </c>
      <c r="N161" s="1">
        <f t="shared" si="110"/>
        <v>1.7680456607928548E-2</v>
      </c>
      <c r="O161" s="1">
        <f t="shared" ref="O161:P161" si="111">+O33/SUM(O$13:O$35)</f>
        <v>1.8712548816348911E-2</v>
      </c>
      <c r="P161" s="1">
        <f t="shared" si="111"/>
        <v>2.1550747122244474E-2</v>
      </c>
      <c r="Q161" s="1">
        <f t="shared" ref="Q161:T161" si="112">+Q33/SUM(Q$13:Q$35)</f>
        <v>2.0774575379716036E-2</v>
      </c>
      <c r="R161" s="1">
        <f t="shared" si="112"/>
        <v>1.9800367183726162E-2</v>
      </c>
      <c r="S161" s="1">
        <f t="shared" si="112"/>
        <v>2.148124596329401E-2</v>
      </c>
      <c r="T161" s="1">
        <f t="shared" si="112"/>
        <v>2.1361960206059565E-2</v>
      </c>
      <c r="U161" s="1">
        <f t="shared" ref="U161:V161" si="113">+U33/SUM(U$13:U$35)</f>
        <v>1.8624592434023039E-2</v>
      </c>
      <c r="V161" s="1">
        <f t="shared" si="113"/>
        <v>1.8340200595744729E-2</v>
      </c>
    </row>
    <row r="162" spans="3:22" x14ac:dyDescent="0.3">
      <c r="C162" s="14">
        <v>85</v>
      </c>
      <c r="D162" s="32" t="s">
        <v>43</v>
      </c>
      <c r="E162" s="1">
        <f t="shared" ref="E162:N162" si="114">+E34/SUM(E$13:E$35)</f>
        <v>1.629679109186748E-2</v>
      </c>
      <c r="F162" s="1">
        <f t="shared" si="114"/>
        <v>1.5350089606854734E-2</v>
      </c>
      <c r="G162" s="1">
        <f t="shared" si="114"/>
        <v>1.5121739852755039E-2</v>
      </c>
      <c r="H162" s="1">
        <f t="shared" si="114"/>
        <v>1.4769339580935964E-2</v>
      </c>
      <c r="I162" s="1">
        <f t="shared" si="114"/>
        <v>1.4771659235425373E-2</v>
      </c>
      <c r="J162" s="1">
        <f t="shared" si="114"/>
        <v>1.419514384126782E-2</v>
      </c>
      <c r="K162" s="1">
        <f t="shared" si="114"/>
        <v>1.3942025255168855E-2</v>
      </c>
      <c r="L162" s="1">
        <f t="shared" si="114"/>
        <v>1.3484373855682217E-2</v>
      </c>
      <c r="M162" s="1">
        <f t="shared" si="114"/>
        <v>1.3079056947294219E-2</v>
      </c>
      <c r="N162" s="1">
        <f t="shared" si="114"/>
        <v>1.2969195195541334E-2</v>
      </c>
      <c r="O162" s="1">
        <f t="shared" ref="O162:P162" si="115">+O34/SUM(O$13:O$35)</f>
        <v>1.312628644452145E-2</v>
      </c>
      <c r="P162" s="1">
        <f t="shared" si="115"/>
        <v>1.2833372990753041E-2</v>
      </c>
      <c r="Q162" s="1">
        <f t="shared" ref="Q162:T162" si="116">+Q34/SUM(Q$13:Q$35)</f>
        <v>1.2460813818417462E-2</v>
      </c>
      <c r="R162" s="1">
        <f t="shared" si="116"/>
        <v>1.570808339909786E-2</v>
      </c>
      <c r="S162" s="1">
        <f t="shared" si="116"/>
        <v>1.3439672730956873E-2</v>
      </c>
      <c r="T162" s="1">
        <f t="shared" si="116"/>
        <v>1.3821820551828986E-2</v>
      </c>
      <c r="U162" s="1">
        <f t="shared" ref="U162:V162" si="117">+U34/SUM(U$13:U$35)</f>
        <v>1.3283686360903504E-2</v>
      </c>
      <c r="V162" s="1">
        <f t="shared" si="117"/>
        <v>1.290019731693633E-2</v>
      </c>
    </row>
    <row r="163" spans="3:22" x14ac:dyDescent="0.3">
      <c r="C163" s="14">
        <v>91</v>
      </c>
      <c r="D163" s="32" t="s">
        <v>20</v>
      </c>
      <c r="E163" s="1">
        <f t="shared" ref="E163:N163" si="118">+E35/SUM(E$13:E$35)</f>
        <v>1.5841179983909111E-2</v>
      </c>
      <c r="F163" s="1">
        <f t="shared" si="118"/>
        <v>1.4651135015735504E-2</v>
      </c>
      <c r="G163" s="1">
        <f t="shared" si="118"/>
        <v>1.5340477400378553E-2</v>
      </c>
      <c r="H163" s="1">
        <f t="shared" si="118"/>
        <v>1.4220352721614399E-2</v>
      </c>
      <c r="I163" s="1">
        <f t="shared" si="118"/>
        <v>1.3710850692661048E-2</v>
      </c>
      <c r="J163" s="1">
        <f t="shared" si="118"/>
        <v>1.3617883016922908E-2</v>
      </c>
      <c r="K163" s="1">
        <f t="shared" si="118"/>
        <v>1.4454173455693137E-2</v>
      </c>
      <c r="L163" s="1">
        <f t="shared" si="118"/>
        <v>1.4439554016489968E-2</v>
      </c>
      <c r="M163" s="1">
        <f t="shared" si="118"/>
        <v>1.401960560220231E-2</v>
      </c>
      <c r="N163" s="1">
        <f t="shared" si="118"/>
        <v>1.3908437520483288E-2</v>
      </c>
      <c r="O163" s="1">
        <f t="shared" ref="O163:P163" si="119">+O35/SUM(O$13:O$35)</f>
        <v>1.3540699340384318E-2</v>
      </c>
      <c r="P163" s="1">
        <f t="shared" si="119"/>
        <v>1.657329666436291E-2</v>
      </c>
      <c r="Q163" s="1">
        <f t="shared" ref="Q163:T163" si="120">+Q35/SUM(Q$13:Q$35)</f>
        <v>1.3520244941198538E-2</v>
      </c>
      <c r="R163" s="1">
        <f t="shared" si="120"/>
        <v>1.3416215780727407E-2</v>
      </c>
      <c r="S163" s="1">
        <f t="shared" si="120"/>
        <v>1.1065823183455819E-2</v>
      </c>
      <c r="T163" s="1">
        <f t="shared" si="120"/>
        <v>1.0392944826388278E-2</v>
      </c>
      <c r="U163" s="1">
        <f t="shared" ref="U163:V163" si="121">+U35/SUM(U$13:U$35)</f>
        <v>9.4098850443272517E-3</v>
      </c>
      <c r="V163" s="1">
        <f t="shared" si="121"/>
        <v>8.082552520516751E-3</v>
      </c>
    </row>
    <row r="164" spans="3:22" ht="15" thickBot="1" x14ac:dyDescent="0.35">
      <c r="C164" s="11"/>
      <c r="D164" s="33" t="s">
        <v>46</v>
      </c>
      <c r="E164" s="37">
        <f>+SUM(E141:E163)</f>
        <v>0.99999999999999978</v>
      </c>
      <c r="F164" s="37">
        <f t="shared" ref="F164:N164" si="122">+SUM(F141:F163)</f>
        <v>0.99999999999999978</v>
      </c>
      <c r="G164" s="37">
        <f t="shared" si="122"/>
        <v>0.99999999999999989</v>
      </c>
      <c r="H164" s="37">
        <f t="shared" si="122"/>
        <v>0.99999999999999967</v>
      </c>
      <c r="I164" s="37">
        <f t="shared" si="122"/>
        <v>1</v>
      </c>
      <c r="J164" s="37">
        <f t="shared" si="122"/>
        <v>1.0000000000000002</v>
      </c>
      <c r="K164" s="37">
        <f t="shared" si="122"/>
        <v>1.0000000000000002</v>
      </c>
      <c r="L164" s="37">
        <f t="shared" si="122"/>
        <v>1</v>
      </c>
      <c r="M164" s="37">
        <f t="shared" si="122"/>
        <v>0.99999999999999978</v>
      </c>
      <c r="N164" s="37">
        <f t="shared" si="122"/>
        <v>0.99999999999999989</v>
      </c>
      <c r="O164" s="37">
        <f t="shared" ref="O164:P164" si="123">+SUM(O141:O163)</f>
        <v>1</v>
      </c>
      <c r="P164" s="37">
        <f t="shared" si="123"/>
        <v>0.99999999999999978</v>
      </c>
      <c r="Q164" s="37">
        <f t="shared" ref="Q164:T164" si="124">+SUM(Q141:Q163)</f>
        <v>1.0000000000000002</v>
      </c>
      <c r="R164" s="37">
        <f t="shared" si="124"/>
        <v>1</v>
      </c>
      <c r="S164" s="37">
        <f t="shared" si="124"/>
        <v>0.99999999999999978</v>
      </c>
      <c r="T164" s="37">
        <f t="shared" si="124"/>
        <v>1</v>
      </c>
      <c r="U164" s="37">
        <f t="shared" ref="U164:V164" si="125">+SUM(U141:U163)</f>
        <v>0.99999999999999978</v>
      </c>
      <c r="V164" s="37">
        <f t="shared" si="125"/>
        <v>1.0000000000000002</v>
      </c>
    </row>
    <row r="165" spans="3:22" ht="15" thickTop="1" x14ac:dyDescent="0.3"/>
    <row r="166" spans="3:22" x14ac:dyDescent="0.3">
      <c r="D166" s="5" t="s">
        <v>38</v>
      </c>
    </row>
    <row r="167" spans="3:22" x14ac:dyDescent="0.3">
      <c r="D167" s="5" t="s">
        <v>39</v>
      </c>
    </row>
    <row r="177" spans="3:22" x14ac:dyDescent="0.3">
      <c r="D177" s="4" t="s">
        <v>51</v>
      </c>
    </row>
    <row r="182" spans="3:22" x14ac:dyDescent="0.3"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3:22" ht="15" thickBot="1" x14ac:dyDescent="0.35">
      <c r="E183" s="13">
        <v>2007</v>
      </c>
      <c r="F183" s="13">
        <v>2008</v>
      </c>
      <c r="G183" s="13">
        <v>2009</v>
      </c>
      <c r="H183" s="13">
        <v>2010</v>
      </c>
      <c r="I183" s="13">
        <v>2011</v>
      </c>
      <c r="J183" s="13">
        <v>2012</v>
      </c>
      <c r="K183" s="13">
        <v>2013</v>
      </c>
      <c r="L183" s="13">
        <v>2014</v>
      </c>
      <c r="M183" s="13">
        <v>2015</v>
      </c>
      <c r="N183" s="13">
        <v>2016</v>
      </c>
      <c r="O183" s="13">
        <v>2017</v>
      </c>
      <c r="P183" s="13">
        <v>2018</v>
      </c>
      <c r="Q183" s="13">
        <v>2019</v>
      </c>
      <c r="R183" s="13">
        <v>2020</v>
      </c>
      <c r="S183" s="13">
        <v>2021</v>
      </c>
      <c r="T183" s="13">
        <v>2022</v>
      </c>
      <c r="U183" s="13">
        <v>2023</v>
      </c>
      <c r="V183" s="13">
        <v>2024</v>
      </c>
    </row>
    <row r="184" spans="3:22" ht="15" thickTop="1" x14ac:dyDescent="0.3">
      <c r="C184" s="14">
        <v>1</v>
      </c>
      <c r="D184" s="29" t="s">
        <v>1</v>
      </c>
      <c r="E184" s="1"/>
      <c r="F184" s="1">
        <f>(F13-E13)/(SUM(F$13:F$35)-SUM(E$13:E$35))</f>
        <v>9.3962601007982566E-2</v>
      </c>
      <c r="G184" s="1">
        <f t="shared" ref="G184:R184" si="126">(G13-F13)/(SUM(G$13:G$35)-SUM(F$13:F$35))</f>
        <v>-0.47494511047542248</v>
      </c>
      <c r="H184" s="1">
        <f t="shared" si="126"/>
        <v>0.2835567692381516</v>
      </c>
      <c r="I184" s="1">
        <f t="shared" si="126"/>
        <v>0.22001040841755456</v>
      </c>
      <c r="J184" s="1">
        <f t="shared" si="126"/>
        <v>0.22453059447721654</v>
      </c>
      <c r="K184" s="1">
        <f t="shared" si="126"/>
        <v>-0.85825600589773454</v>
      </c>
      <c r="L184" s="1">
        <f t="shared" si="126"/>
        <v>4.574018811087896E-2</v>
      </c>
      <c r="M184" s="1">
        <f t="shared" si="126"/>
        <v>-0.26144141599742282</v>
      </c>
      <c r="N184" s="1">
        <f t="shared" si="126"/>
        <v>4.3701421477075793E-2</v>
      </c>
      <c r="O184" s="1">
        <f t="shared" si="126"/>
        <v>2.9816824765147715E-2</v>
      </c>
      <c r="P184" s="1">
        <f t="shared" si="126"/>
        <v>0.58932155969967737</v>
      </c>
      <c r="Q184" s="1">
        <f t="shared" si="126"/>
        <v>0.23764128789223868</v>
      </c>
      <c r="R184" s="1">
        <f t="shared" si="126"/>
        <v>4.7651523581615597E-2</v>
      </c>
      <c r="S184" s="1">
        <f t="shared" ref="S184" si="127">(S13-R13)/(SUM(S$13:S$35)-SUM(R$13:R$35))</f>
        <v>-5.0577095778280366E-2</v>
      </c>
      <c r="T184" s="1">
        <f t="shared" ref="T184:V184" si="128">(T13-S13)/(SUM(T$13:T$35)-SUM(S$13:S$35))</f>
        <v>0.14887253258044281</v>
      </c>
      <c r="U184" s="1">
        <f t="shared" si="128"/>
        <v>0.14897393240310991</v>
      </c>
      <c r="V184" s="1">
        <f t="shared" si="128"/>
        <v>0.18263168347001027</v>
      </c>
    </row>
    <row r="185" spans="3:22" x14ac:dyDescent="0.3">
      <c r="C185" s="14">
        <v>3</v>
      </c>
      <c r="D185" s="30" t="s">
        <v>2</v>
      </c>
      <c r="E185" s="1"/>
      <c r="F185" s="1">
        <f t="shared" ref="F185:Q206" si="129">(F14-E14)/(SUM(F$13:F$35)-SUM(E$13:E$35))</f>
        <v>1.5112174090760334E-2</v>
      </c>
      <c r="G185" s="1">
        <f t="shared" si="129"/>
        <v>-1.3113132509244117E-2</v>
      </c>
      <c r="H185" s="1">
        <f t="shared" si="129"/>
        <v>3.6553857650647394</v>
      </c>
      <c r="I185" s="1">
        <f t="shared" si="129"/>
        <v>0.27350784748861678</v>
      </c>
      <c r="J185" s="1">
        <f t="shared" si="129"/>
        <v>2.8410420837940743E-2</v>
      </c>
      <c r="K185" s="1">
        <f t="shared" si="129"/>
        <v>5.6282961079274628E-2</v>
      </c>
      <c r="L185" s="1">
        <f t="shared" si="129"/>
        <v>7.0277623591810487E-2</v>
      </c>
      <c r="M185" s="1">
        <f t="shared" si="129"/>
        <v>4.8805588696878011E-2</v>
      </c>
      <c r="N185" s="1">
        <f t="shared" si="129"/>
        <v>4.8596380148424538E-2</v>
      </c>
      <c r="O185" s="1">
        <f t="shared" si="129"/>
        <v>4.2093863606471438E-2</v>
      </c>
      <c r="P185" s="1">
        <f t="shared" si="129"/>
        <v>-0.47864996394791282</v>
      </c>
      <c r="Q185" s="1">
        <f t="shared" si="129"/>
        <v>2.9899389682728972E-2</v>
      </c>
      <c r="R185" s="1">
        <f t="shared" ref="R185:R197" si="130">(R14-Q14)/(SUM(R$13:R$35)-SUM(Q$13:Q$35))</f>
        <v>-4.1084185792292912E-3</v>
      </c>
      <c r="S185" s="1">
        <f t="shared" ref="S185:S206" si="131">(S14-R14)/(SUM(S$13:S$35)-SUM(R$13:R$35))</f>
        <v>-6.3917778808707734E-2</v>
      </c>
      <c r="T185" s="1">
        <f t="shared" ref="T185:V206" si="132">(T14-S14)/(SUM(T$13:T$35)-SUM(S$13:S$35))</f>
        <v>7.6044241049211134E-2</v>
      </c>
      <c r="U185" s="1">
        <f t="shared" si="132"/>
        <v>0.18655251046453522</v>
      </c>
      <c r="V185" s="1">
        <f t="shared" si="132"/>
        <v>0.11633980999738501</v>
      </c>
    </row>
    <row r="186" spans="3:22" x14ac:dyDescent="0.3">
      <c r="C186" s="14">
        <v>2</v>
      </c>
      <c r="D186" s="30" t="s">
        <v>3</v>
      </c>
      <c r="E186" s="1"/>
      <c r="F186" s="1">
        <f t="shared" si="129"/>
        <v>1.80224683614063E-3</v>
      </c>
      <c r="G186" s="1">
        <f t="shared" si="129"/>
        <v>-0.12826704007133863</v>
      </c>
      <c r="H186" s="1">
        <f t="shared" si="129"/>
        <v>-7.6376786284598153E-2</v>
      </c>
      <c r="I186" s="1">
        <f t="shared" si="129"/>
        <v>-3.7793439981389315E-2</v>
      </c>
      <c r="J186" s="1">
        <f t="shared" si="129"/>
        <v>-5.6101921334440821E-2</v>
      </c>
      <c r="K186" s="1">
        <f t="shared" si="129"/>
        <v>4.0532344591134445E-2</v>
      </c>
      <c r="L186" s="1">
        <f t="shared" si="129"/>
        <v>2.3721773908554601E-2</v>
      </c>
      <c r="M186" s="1">
        <f t="shared" si="129"/>
        <v>6.0649835103207617E-3</v>
      </c>
      <c r="N186" s="1">
        <f t="shared" si="129"/>
        <v>3.270558906608257E-3</v>
      </c>
      <c r="O186" s="1">
        <f t="shared" si="129"/>
        <v>7.8719790261442355E-3</v>
      </c>
      <c r="P186" s="1">
        <f t="shared" si="129"/>
        <v>-1.2555837741732252E-2</v>
      </c>
      <c r="Q186" s="1">
        <f t="shared" si="129"/>
        <v>2.1746121968006299E-3</v>
      </c>
      <c r="R186" s="1">
        <f t="shared" si="130"/>
        <v>-3.6206485358424097E-3</v>
      </c>
      <c r="S186" s="1">
        <f t="shared" si="131"/>
        <v>5.4508814000831371E-3</v>
      </c>
      <c r="T186" s="1">
        <f t="shared" si="132"/>
        <v>-6.970361829933798E-2</v>
      </c>
      <c r="U186" s="1">
        <f t="shared" si="132"/>
        <v>-2.3024039149189116E-2</v>
      </c>
      <c r="V186" s="1">
        <f t="shared" si="132"/>
        <v>-2.2128669676456447E-2</v>
      </c>
    </row>
    <row r="187" spans="3:22" x14ac:dyDescent="0.3">
      <c r="C187" s="14">
        <v>10</v>
      </c>
      <c r="D187" s="30" t="s">
        <v>4</v>
      </c>
      <c r="E187" s="1"/>
      <c r="F187" s="1">
        <f t="shared" si="129"/>
        <v>2.7142643908595707E-2</v>
      </c>
      <c r="G187" s="1">
        <f t="shared" si="129"/>
        <v>-5.6331465795441474E-2</v>
      </c>
      <c r="H187" s="1">
        <f t="shared" si="129"/>
        <v>-1.6010820555523535</v>
      </c>
      <c r="I187" s="1">
        <f t="shared" si="129"/>
        <v>2.5120293170864512E-2</v>
      </c>
      <c r="J187" s="1">
        <f t="shared" si="129"/>
        <v>0.24064366809656043</v>
      </c>
      <c r="K187" s="1">
        <f t="shared" si="129"/>
        <v>1.6892455650628491</v>
      </c>
      <c r="L187" s="1">
        <f t="shared" si="129"/>
        <v>0.24596332079258543</v>
      </c>
      <c r="M187" s="1">
        <f t="shared" si="129"/>
        <v>0.35537789222017296</v>
      </c>
      <c r="N187" s="1">
        <f t="shared" si="129"/>
        <v>5.6184508107452132E-2</v>
      </c>
      <c r="O187" s="1">
        <f t="shared" si="129"/>
        <v>0.1614947898051918</v>
      </c>
      <c r="P187" s="1">
        <f t="shared" si="129"/>
        <v>-0.15169629964751671</v>
      </c>
      <c r="Q187" s="1">
        <f t="shared" si="129"/>
        <v>0.12336854806555721</v>
      </c>
      <c r="R187" s="1">
        <f t="shared" si="130"/>
        <v>0.45567109708585696</v>
      </c>
      <c r="S187" s="1">
        <f t="shared" si="131"/>
        <v>0.23121073685251459</v>
      </c>
      <c r="T187" s="1">
        <f t="shared" si="132"/>
        <v>0.14639717215048184</v>
      </c>
      <c r="U187" s="1">
        <f t="shared" si="132"/>
        <v>0.14309215096027078</v>
      </c>
      <c r="V187" s="1">
        <f t="shared" si="132"/>
        <v>-7.0673862349175456E-2</v>
      </c>
    </row>
    <row r="188" spans="3:22" x14ac:dyDescent="0.3">
      <c r="C188" s="14">
        <v>15</v>
      </c>
      <c r="D188" s="30" t="s">
        <v>54</v>
      </c>
      <c r="E188" s="1"/>
      <c r="F188" s="1">
        <f t="shared" si="129"/>
        <v>3.5806450184208749E-2</v>
      </c>
      <c r="G188" s="1">
        <f t="shared" si="129"/>
        <v>2.779921800615695E-2</v>
      </c>
      <c r="H188" s="1">
        <f t="shared" si="129"/>
        <v>-0.27195149100322141</v>
      </c>
      <c r="I188" s="1">
        <f t="shared" si="129"/>
        <v>-4.9229228311203625E-2</v>
      </c>
      <c r="J188" s="1">
        <f t="shared" si="129"/>
        <v>3.7019121368603677E-2</v>
      </c>
      <c r="K188" s="1">
        <f t="shared" si="129"/>
        <v>-5.5144902293262139E-2</v>
      </c>
      <c r="L188" s="1">
        <f t="shared" si="129"/>
        <v>3.5675563362066696E-2</v>
      </c>
      <c r="M188" s="1">
        <f t="shared" si="129"/>
        <v>4.5931683118689476E-2</v>
      </c>
      <c r="N188" s="1">
        <f t="shared" si="129"/>
        <v>4.9465472094163236E-2</v>
      </c>
      <c r="O188" s="1">
        <f t="shared" si="129"/>
        <v>3.5472357936437049E-2</v>
      </c>
      <c r="P188" s="1">
        <f t="shared" si="129"/>
        <v>0.10007246885133803</v>
      </c>
      <c r="Q188" s="1">
        <f t="shared" si="129"/>
        <v>3.1522440241905973E-2</v>
      </c>
      <c r="R188" s="1">
        <f t="shared" si="130"/>
        <v>6.4456753441253581E-2</v>
      </c>
      <c r="S188" s="1">
        <f t="shared" si="131"/>
        <v>0.1265841791801689</v>
      </c>
      <c r="T188" s="1">
        <f t="shared" si="132"/>
        <v>5.844074666553048E-2</v>
      </c>
      <c r="U188" s="1">
        <f t="shared" si="132"/>
        <v>5.1562761902177803E-2</v>
      </c>
      <c r="V188" s="1">
        <f t="shared" si="132"/>
        <v>5.12375758735273E-2</v>
      </c>
    </row>
    <row r="189" spans="3:22" x14ac:dyDescent="0.3">
      <c r="C189" s="14">
        <v>17</v>
      </c>
      <c r="D189" s="31" t="s">
        <v>6</v>
      </c>
      <c r="E189" s="1"/>
      <c r="F189" s="1">
        <f t="shared" si="129"/>
        <v>1.3591088796092588E-3</v>
      </c>
      <c r="G189" s="1">
        <f t="shared" si="129"/>
        <v>8.7546097838462886E-2</v>
      </c>
      <c r="H189" s="1">
        <f t="shared" si="129"/>
        <v>0.30695198774634364</v>
      </c>
      <c r="I189" s="1">
        <f t="shared" si="129"/>
        <v>-3.7857925257566635E-3</v>
      </c>
      <c r="J189" s="1">
        <f t="shared" si="129"/>
        <v>7.4692146796773422E-3</v>
      </c>
      <c r="K189" s="1">
        <f t="shared" si="129"/>
        <v>1.4416808997679565E-2</v>
      </c>
      <c r="L189" s="1">
        <f t="shared" si="129"/>
        <v>5.37875413050654E-3</v>
      </c>
      <c r="M189" s="1">
        <f t="shared" si="129"/>
        <v>-2.5183757389605384E-3</v>
      </c>
      <c r="N189" s="1">
        <f t="shared" si="129"/>
        <v>1.6904391686290252E-2</v>
      </c>
      <c r="O189" s="1">
        <f t="shared" si="129"/>
        <v>1.9497836978338019E-2</v>
      </c>
      <c r="P189" s="1">
        <f t="shared" si="129"/>
        <v>3.3790277418808801E-2</v>
      </c>
      <c r="Q189" s="1">
        <f t="shared" si="129"/>
        <v>1.3917527015199768E-2</v>
      </c>
      <c r="R189" s="1">
        <f t="shared" si="130"/>
        <v>1.7327509510192858E-2</v>
      </c>
      <c r="S189" s="1">
        <f t="shared" si="131"/>
        <v>4.2297956137587071E-2</v>
      </c>
      <c r="T189" s="1">
        <f t="shared" si="132"/>
        <v>3.1170366372490942E-2</v>
      </c>
      <c r="U189" s="1">
        <f t="shared" si="132"/>
        <v>-1.6309434091249402E-2</v>
      </c>
      <c r="V189" s="1">
        <f t="shared" si="132"/>
        <v>3.2158917889465566E-2</v>
      </c>
    </row>
    <row r="190" spans="3:22" x14ac:dyDescent="0.3">
      <c r="C190" s="14">
        <v>20</v>
      </c>
      <c r="D190" s="32" t="s">
        <v>7</v>
      </c>
      <c r="E190" s="1"/>
      <c r="F190" s="1">
        <f t="shared" si="129"/>
        <v>-9.4831864154690283E-3</v>
      </c>
      <c r="G190" s="1">
        <f t="shared" si="129"/>
        <v>-1.280736675648477E-2</v>
      </c>
      <c r="H190" s="1">
        <f t="shared" si="129"/>
        <v>-0.5206165317214243</v>
      </c>
      <c r="I190" s="1">
        <f t="shared" si="129"/>
        <v>-3.6928346241296144E-2</v>
      </c>
      <c r="J190" s="1">
        <f t="shared" si="129"/>
        <v>2.6225907729656344E-3</v>
      </c>
      <c r="K190" s="1">
        <f t="shared" si="129"/>
        <v>1.5019882266912594E-2</v>
      </c>
      <c r="L190" s="1">
        <f t="shared" si="129"/>
        <v>6.6646976696173917E-3</v>
      </c>
      <c r="M190" s="1">
        <f t="shared" si="129"/>
        <v>2.202975811838746E-2</v>
      </c>
      <c r="N190" s="1">
        <f t="shared" si="129"/>
        <v>2.025327218157387E-2</v>
      </c>
      <c r="O190" s="1">
        <f t="shared" si="129"/>
        <v>-5.1963009355789928E-3</v>
      </c>
      <c r="P190" s="1">
        <f t="shared" si="129"/>
        <v>3.2795870118830256E-2</v>
      </c>
      <c r="Q190" s="1">
        <f t="shared" si="129"/>
        <v>5.010953935381395E-3</v>
      </c>
      <c r="R190" s="1">
        <f t="shared" si="130"/>
        <v>1.402338848600938E-2</v>
      </c>
      <c r="S190" s="1">
        <f t="shared" si="131"/>
        <v>3.8613286432350605E-3</v>
      </c>
      <c r="T190" s="1">
        <f t="shared" si="132"/>
        <v>4.8517907621315047E-2</v>
      </c>
      <c r="U190" s="1">
        <f t="shared" si="132"/>
        <v>-1.6067038100095615E-2</v>
      </c>
      <c r="V190" s="1">
        <f t="shared" si="132"/>
        <v>4.6910558514892835E-2</v>
      </c>
    </row>
    <row r="191" spans="3:22" x14ac:dyDescent="0.3">
      <c r="C191" s="14">
        <v>26</v>
      </c>
      <c r="D191" s="30" t="s">
        <v>8</v>
      </c>
      <c r="E191" s="1"/>
      <c r="F191" s="1">
        <f t="shared" si="129"/>
        <v>7.4002564511731726E-3</v>
      </c>
      <c r="G191" s="1">
        <f t="shared" si="129"/>
        <v>1.0378156629273754E-2</v>
      </c>
      <c r="H191" s="1">
        <f t="shared" si="129"/>
        <v>-6.4114695066212438E-2</v>
      </c>
      <c r="I191" s="1">
        <f t="shared" si="129"/>
        <v>1.1948108582461507E-2</v>
      </c>
      <c r="J191" s="1">
        <f t="shared" si="129"/>
        <v>3.3744667745636376E-3</v>
      </c>
      <c r="K191" s="1">
        <f t="shared" si="129"/>
        <v>-1.1890784923778942E-2</v>
      </c>
      <c r="L191" s="1">
        <f t="shared" si="129"/>
        <v>3.8909551704182275E-3</v>
      </c>
      <c r="M191" s="1">
        <f t="shared" si="129"/>
        <v>4.347956662706794E-3</v>
      </c>
      <c r="N191" s="1">
        <f t="shared" si="129"/>
        <v>5.1955712485500776E-3</v>
      </c>
      <c r="O191" s="1">
        <f t="shared" si="129"/>
        <v>1.2657784874877219E-2</v>
      </c>
      <c r="P191" s="1">
        <f t="shared" si="129"/>
        <v>3.8827683649442314E-2</v>
      </c>
      <c r="Q191" s="1">
        <f t="shared" si="129"/>
        <v>4.7982653756257262E-3</v>
      </c>
      <c r="R191" s="1">
        <f t="shared" si="130"/>
        <v>9.3864583829770809E-3</v>
      </c>
      <c r="S191" s="1">
        <f t="shared" si="131"/>
        <v>3.7676872256509645E-3</v>
      </c>
      <c r="T191" s="1">
        <f t="shared" si="132"/>
        <v>1.2514325125597538E-3</v>
      </c>
      <c r="U191" s="1">
        <f t="shared" si="132"/>
        <v>2.5225702295603378E-3</v>
      </c>
      <c r="V191" s="1">
        <f t="shared" si="132"/>
        <v>8.9874049664188452E-3</v>
      </c>
    </row>
    <row r="192" spans="3:22" x14ac:dyDescent="0.3">
      <c r="C192" s="14">
        <v>28</v>
      </c>
      <c r="D192" s="32" t="s">
        <v>9</v>
      </c>
      <c r="E192" s="1"/>
      <c r="F192" s="1">
        <f t="shared" si="129"/>
        <v>6.6422091178967621E-2</v>
      </c>
      <c r="G192" s="1">
        <f t="shared" si="129"/>
        <v>0.11444843242299493</v>
      </c>
      <c r="H192" s="1">
        <f t="shared" si="129"/>
        <v>0.98955609213526907</v>
      </c>
      <c r="I192" s="1">
        <f t="shared" si="129"/>
        <v>0.11194454651400416</v>
      </c>
      <c r="J192" s="1">
        <f t="shared" si="129"/>
        <v>5.6948951172244994E-3</v>
      </c>
      <c r="K192" s="1">
        <f t="shared" si="129"/>
        <v>-5.9279187941706162E-2</v>
      </c>
      <c r="L192" s="1">
        <f t="shared" si="129"/>
        <v>8.3860331916118108E-3</v>
      </c>
      <c r="M192" s="1">
        <f t="shared" si="129"/>
        <v>3.1826280299499778E-2</v>
      </c>
      <c r="N192" s="1">
        <f t="shared" si="129"/>
        <v>1.576009231676774E-2</v>
      </c>
      <c r="O192" s="1">
        <f t="shared" si="129"/>
        <v>1.4577754548900328E-2</v>
      </c>
      <c r="P192" s="1">
        <f t="shared" si="129"/>
        <v>7.8909180858164632E-2</v>
      </c>
      <c r="Q192" s="1">
        <f t="shared" si="129"/>
        <v>1.3975635608716759E-2</v>
      </c>
      <c r="R192" s="1">
        <f t="shared" si="130"/>
        <v>-1.7736774091044367E-4</v>
      </c>
      <c r="S192" s="1">
        <f t="shared" si="131"/>
        <v>5.6724750017515665E-3</v>
      </c>
      <c r="T192" s="1">
        <f t="shared" si="132"/>
        <v>8.0050685696597366E-3</v>
      </c>
      <c r="U192" s="1">
        <f t="shared" si="132"/>
        <v>5.1923183074563464E-3</v>
      </c>
      <c r="V192" s="1">
        <f t="shared" si="132"/>
        <v>5.892517840523713E-2</v>
      </c>
    </row>
    <row r="193" spans="3:22" x14ac:dyDescent="0.3">
      <c r="C193" s="14">
        <v>29</v>
      </c>
      <c r="D193" s="30" t="s">
        <v>10</v>
      </c>
      <c r="E193" s="1"/>
      <c r="F193" s="1">
        <f t="shared" si="129"/>
        <v>-1.6132029474843254E-2</v>
      </c>
      <c r="G193" s="1">
        <f t="shared" si="129"/>
        <v>2.3695981369844746E-2</v>
      </c>
      <c r="H193" s="1">
        <f t="shared" si="129"/>
        <v>0.40256713150471068</v>
      </c>
      <c r="I193" s="1">
        <f t="shared" si="129"/>
        <v>-1.3856864380236207E-2</v>
      </c>
      <c r="J193" s="1">
        <f t="shared" si="129"/>
        <v>6.1054352932655379E-4</v>
      </c>
      <c r="K193" s="1">
        <f t="shared" si="129"/>
        <v>1.1397097289356898E-3</v>
      </c>
      <c r="L193" s="1">
        <f t="shared" si="129"/>
        <v>7.2531753141811747E-4</v>
      </c>
      <c r="M193" s="1">
        <f t="shared" si="129"/>
        <v>1.3256562299276892E-3</v>
      </c>
      <c r="N193" s="1">
        <f t="shared" si="129"/>
        <v>7.3040639897711107E-4</v>
      </c>
      <c r="O193" s="1">
        <f t="shared" si="129"/>
        <v>6.3798764019150833E-4</v>
      </c>
      <c r="P193" s="1">
        <f t="shared" si="129"/>
        <v>3.2204722374464118E-3</v>
      </c>
      <c r="Q193" s="1">
        <f t="shared" si="129"/>
        <v>5.3012262766439003E-4</v>
      </c>
      <c r="R193" s="1">
        <f t="shared" si="130"/>
        <v>-2.4639901888593493E-5</v>
      </c>
      <c r="S193" s="1">
        <f t="shared" si="131"/>
        <v>3.2856812718754972E-4</v>
      </c>
      <c r="T193" s="1">
        <f t="shared" si="132"/>
        <v>7.3911647291607617E-3</v>
      </c>
      <c r="U193" s="1">
        <f t="shared" si="132"/>
        <v>2.4673955365861057E-3</v>
      </c>
      <c r="V193" s="1">
        <f t="shared" si="132"/>
        <v>-5.5245835817671262E-3</v>
      </c>
    </row>
    <row r="194" spans="3:22" x14ac:dyDescent="0.3">
      <c r="C194" s="14">
        <v>36</v>
      </c>
      <c r="D194" s="32" t="s">
        <v>11</v>
      </c>
      <c r="E194" s="1"/>
      <c r="F194" s="1">
        <f t="shared" si="129"/>
        <v>9.2615424644821257E-3</v>
      </c>
      <c r="G194" s="1">
        <f t="shared" si="129"/>
        <v>6.1081123812392703E-2</v>
      </c>
      <c r="H194" s="1">
        <f t="shared" si="129"/>
        <v>8.4798929160732506E-2</v>
      </c>
      <c r="I194" s="1">
        <f t="shared" si="129"/>
        <v>1.8978532694976204E-2</v>
      </c>
      <c r="J194" s="1">
        <f t="shared" si="129"/>
        <v>4.126948778721197E-3</v>
      </c>
      <c r="K194" s="1">
        <f t="shared" si="129"/>
        <v>7.1804275238013932E-4</v>
      </c>
      <c r="L194" s="1">
        <f t="shared" si="129"/>
        <v>5.7778989326330056E-3</v>
      </c>
      <c r="M194" s="1">
        <f t="shared" si="129"/>
        <v>1.3915167207836218E-2</v>
      </c>
      <c r="N194" s="1">
        <f t="shared" si="129"/>
        <v>1.8253755516700387E-2</v>
      </c>
      <c r="O194" s="1">
        <f t="shared" si="129"/>
        <v>9.2762002781371627E-3</v>
      </c>
      <c r="P194" s="1">
        <f t="shared" si="129"/>
        <v>0.16889706223878209</v>
      </c>
      <c r="Q194" s="1">
        <f t="shared" si="129"/>
        <v>4.7206972079436721E-3</v>
      </c>
      <c r="R194" s="1">
        <f t="shared" si="130"/>
        <v>1.8711090229486391E-2</v>
      </c>
      <c r="S194" s="1">
        <f t="shared" si="131"/>
        <v>3.3108575596396805E-3</v>
      </c>
      <c r="T194" s="1">
        <f t="shared" si="132"/>
        <v>2.2074577512466668E-2</v>
      </c>
      <c r="U194" s="1">
        <f t="shared" si="132"/>
        <v>-1.8740873305771843E-3</v>
      </c>
      <c r="V194" s="1">
        <f t="shared" si="132"/>
        <v>1.5068827444162009E-2</v>
      </c>
    </row>
    <row r="195" spans="3:22" x14ac:dyDescent="0.3">
      <c r="C195" s="14">
        <v>40</v>
      </c>
      <c r="D195" s="30" t="s">
        <v>12</v>
      </c>
      <c r="E195" s="1"/>
      <c r="F195" s="1">
        <f t="shared" si="129"/>
        <v>1.1915573190828168E-2</v>
      </c>
      <c r="G195" s="1">
        <f t="shared" si="129"/>
        <v>2.7642155482503592E-3</v>
      </c>
      <c r="H195" s="1">
        <f t="shared" si="129"/>
        <v>-0.41483395995808503</v>
      </c>
      <c r="I195" s="1">
        <f t="shared" si="129"/>
        <v>-1.3482297263425118E-2</v>
      </c>
      <c r="J195" s="1">
        <f t="shared" si="129"/>
        <v>2.1621855444862375E-2</v>
      </c>
      <c r="K195" s="1">
        <f t="shared" si="129"/>
        <v>5.0109755091677775E-2</v>
      </c>
      <c r="L195" s="1">
        <f t="shared" si="129"/>
        <v>1.5161512281935444E-2</v>
      </c>
      <c r="M195" s="1">
        <f t="shared" si="129"/>
        <v>3.6751019125453817E-2</v>
      </c>
      <c r="N195" s="1">
        <f t="shared" si="129"/>
        <v>2.4559302541547041E-2</v>
      </c>
      <c r="O195" s="1">
        <f t="shared" si="129"/>
        <v>-2.2709060981345622E-2</v>
      </c>
      <c r="P195" s="1">
        <f t="shared" si="129"/>
        <v>5.7983411718052352E-2</v>
      </c>
      <c r="Q195" s="1">
        <f t="shared" si="129"/>
        <v>8.2180599886012735E-3</v>
      </c>
      <c r="R195" s="1">
        <f t="shared" si="130"/>
        <v>1.3981151764070801E-4</v>
      </c>
      <c r="S195" s="1">
        <f t="shared" si="131"/>
        <v>6.0951278998461573E-3</v>
      </c>
      <c r="T195" s="1">
        <f t="shared" si="132"/>
        <v>-4.4662671219027703E-3</v>
      </c>
      <c r="U195" s="1">
        <f t="shared" si="132"/>
        <v>2.5943844703352373E-2</v>
      </c>
      <c r="V195" s="1">
        <f t="shared" si="132"/>
        <v>-6.9140839051694174E-3</v>
      </c>
    </row>
    <row r="196" spans="3:22" x14ac:dyDescent="0.3">
      <c r="C196" s="14">
        <v>45</v>
      </c>
      <c r="D196" s="32" t="s">
        <v>13</v>
      </c>
      <c r="E196" s="1"/>
      <c r="F196" s="1">
        <f t="shared" si="129"/>
        <v>0.38069443368946632</v>
      </c>
      <c r="G196" s="1">
        <f t="shared" si="129"/>
        <v>0.7187906589418499</v>
      </c>
      <c r="H196" s="1">
        <f t="shared" si="129"/>
        <v>-1.5627485281976878</v>
      </c>
      <c r="I196" s="1">
        <f t="shared" si="129"/>
        <v>0.24099451368011707</v>
      </c>
      <c r="J196" s="1">
        <f t="shared" si="129"/>
        <v>9.9484497843374084E-2</v>
      </c>
      <c r="K196" s="1">
        <f t="shared" si="129"/>
        <v>-8.7696987880217389E-2</v>
      </c>
      <c r="L196" s="1">
        <f t="shared" si="129"/>
        <v>8.6929277998132215E-2</v>
      </c>
      <c r="M196" s="1">
        <f t="shared" si="129"/>
        <v>0.41436391138068229</v>
      </c>
      <c r="N196" s="1">
        <f t="shared" si="129"/>
        <v>0.15158675340426001</v>
      </c>
      <c r="O196" s="1">
        <f t="shared" si="129"/>
        <v>0.15485382248535801</v>
      </c>
      <c r="P196" s="1">
        <f t="shared" si="129"/>
        <v>0.85537334884282124</v>
      </c>
      <c r="Q196" s="1">
        <f t="shared" si="129"/>
        <v>0.19615571079583455</v>
      </c>
      <c r="R196" s="1">
        <f t="shared" si="130"/>
        <v>0.11849152004807291</v>
      </c>
      <c r="S196" s="1">
        <f t="shared" si="131"/>
        <v>0.32885242969819661</v>
      </c>
      <c r="T196" s="1">
        <f t="shared" si="132"/>
        <v>0.10419050823613969</v>
      </c>
      <c r="U196" s="1">
        <f t="shared" si="132"/>
        <v>0.17193062182237645</v>
      </c>
      <c r="V196" s="1">
        <f t="shared" si="132"/>
        <v>6.0333119145259816E-2</v>
      </c>
    </row>
    <row r="197" spans="3:22" x14ac:dyDescent="0.3">
      <c r="C197" s="14">
        <v>50</v>
      </c>
      <c r="D197" s="30" t="s">
        <v>14</v>
      </c>
      <c r="E197" s="1"/>
      <c r="F197" s="1">
        <f t="shared" si="129"/>
        <v>5.2904858539313357E-2</v>
      </c>
      <c r="G197" s="1">
        <f t="shared" si="129"/>
        <v>-0.14617957629687137</v>
      </c>
      <c r="H197" s="1">
        <f t="shared" si="129"/>
        <v>0.76976145564875065</v>
      </c>
      <c r="I197" s="1">
        <f t="shared" si="129"/>
        <v>0.11276395002847148</v>
      </c>
      <c r="J197" s="1">
        <f t="shared" si="129"/>
        <v>0.13854899234694684</v>
      </c>
      <c r="K197" s="1">
        <f t="shared" si="129"/>
        <v>-0.19046869178500758</v>
      </c>
      <c r="L197" s="1">
        <f t="shared" si="129"/>
        <v>0.11444417705896438</v>
      </c>
      <c r="M197" s="1">
        <f t="shared" si="129"/>
        <v>7.8154710560596641E-2</v>
      </c>
      <c r="N197" s="1">
        <f t="shared" si="129"/>
        <v>0.10406164232281542</v>
      </c>
      <c r="O197" s="1">
        <f t="shared" si="129"/>
        <v>-1.7452609491582834E-2</v>
      </c>
      <c r="P197" s="1">
        <f t="shared" si="129"/>
        <v>0.31311769957742475</v>
      </c>
      <c r="Q197" s="1">
        <f t="shared" si="129"/>
        <v>4.8031970196976123E-2</v>
      </c>
      <c r="R197" s="1">
        <f t="shared" si="130"/>
        <v>3.5368726618148563E-2</v>
      </c>
      <c r="S197" s="1">
        <f t="shared" si="131"/>
        <v>1.9475973042674719E-2</v>
      </c>
      <c r="T197" s="1">
        <f t="shared" si="132"/>
        <v>1.9582938731865247E-2</v>
      </c>
      <c r="U197" s="1">
        <f t="shared" si="132"/>
        <v>-4.4736420545010362E-2</v>
      </c>
      <c r="V197" s="1">
        <f t="shared" si="132"/>
        <v>0.11126450462091958</v>
      </c>
    </row>
    <row r="198" spans="3:22" x14ac:dyDescent="0.3">
      <c r="C198" s="14">
        <v>55</v>
      </c>
      <c r="D198" s="32" t="s">
        <v>15</v>
      </c>
      <c r="E198" s="1"/>
      <c r="F198" s="1">
        <f t="shared" si="129"/>
        <v>4.6359868887391235E-2</v>
      </c>
      <c r="G198" s="1">
        <f t="shared" si="129"/>
        <v>0.25652299307488469</v>
      </c>
      <c r="H198" s="1">
        <f t="shared" si="129"/>
        <v>0.78013563182260559</v>
      </c>
      <c r="I198" s="1">
        <f t="shared" si="129"/>
        <v>6.0225962168998795E-2</v>
      </c>
      <c r="J198" s="1">
        <f t="shared" si="129"/>
        <v>0.11874015500895123</v>
      </c>
      <c r="K198" s="1">
        <f t="shared" si="129"/>
        <v>-9.1109589370135576E-3</v>
      </c>
      <c r="L198" s="1">
        <f t="shared" si="129"/>
        <v>0.13911316825311215</v>
      </c>
      <c r="M198" s="1">
        <f t="shared" si="129"/>
        <v>2.4210391252207423E-2</v>
      </c>
      <c r="N198" s="1">
        <f t="shared" si="129"/>
        <v>0.14934277760281858</v>
      </c>
      <c r="O198" s="1">
        <f t="shared" si="129"/>
        <v>-7.2860742039742729E-2</v>
      </c>
      <c r="P198" s="1">
        <f t="shared" si="129"/>
        <v>-1.299144914775048</v>
      </c>
      <c r="Q198" s="1">
        <f t="shared" ref="Q198:R206" si="133">(Q27-P27)/(SUM(Q$13:Q$35)-SUM(P$13:P$35))</f>
        <v>5.4253919363510046E-2</v>
      </c>
      <c r="R198" s="1">
        <f t="shared" si="133"/>
        <v>0.1361428248470572</v>
      </c>
      <c r="S198" s="1">
        <f t="shared" si="131"/>
        <v>8.0952504977084574E-2</v>
      </c>
      <c r="T198" s="1">
        <f t="shared" si="132"/>
        <v>0.15723781085880514</v>
      </c>
      <c r="U198" s="1">
        <f t="shared" si="132"/>
        <v>4.895606416070486E-2</v>
      </c>
      <c r="V198" s="1">
        <f t="shared" si="132"/>
        <v>7.9848250347346744E-2</v>
      </c>
    </row>
    <row r="199" spans="3:22" x14ac:dyDescent="0.3">
      <c r="C199" s="14">
        <v>60</v>
      </c>
      <c r="D199" s="32" t="s">
        <v>16</v>
      </c>
      <c r="E199" s="1"/>
      <c r="F199" s="1">
        <f t="shared" si="129"/>
        <v>9.3120098980383537E-2</v>
      </c>
      <c r="G199" s="1">
        <f t="shared" si="129"/>
        <v>0.41942526818232623</v>
      </c>
      <c r="H199" s="1">
        <f t="shared" si="129"/>
        <v>-2.0010470837497385</v>
      </c>
      <c r="I199" s="1">
        <f t="shared" si="129"/>
        <v>0.28379359512101526</v>
      </c>
      <c r="J199" s="1">
        <f t="shared" si="129"/>
        <v>7.0855727638036187E-2</v>
      </c>
      <c r="K199" s="1">
        <f t="shared" si="129"/>
        <v>-5.372693151627516E-2</v>
      </c>
      <c r="L199" s="1">
        <f t="shared" si="129"/>
        <v>2.3625885564923794E-2</v>
      </c>
      <c r="M199" s="1">
        <f t="shared" si="129"/>
        <v>-9.597950619193972E-2</v>
      </c>
      <c r="N199" s="1">
        <f t="shared" si="129"/>
        <v>-4.570344371587947E-2</v>
      </c>
      <c r="O199" s="1">
        <f t="shared" si="129"/>
        <v>0.33714483989016408</v>
      </c>
      <c r="P199" s="1">
        <f t="shared" si="129"/>
        <v>-0.30052760674400725</v>
      </c>
      <c r="Q199" s="1">
        <f t="shared" si="133"/>
        <v>6.3603220379529951E-2</v>
      </c>
      <c r="R199" s="1">
        <f t="shared" si="133"/>
        <v>5.4481803052263002E-2</v>
      </c>
      <c r="S199" s="1">
        <f t="shared" si="131"/>
        <v>6.0424496513984835E-2</v>
      </c>
      <c r="T199" s="1">
        <f t="shared" si="132"/>
        <v>4.3476947584739876E-2</v>
      </c>
      <c r="U199" s="1">
        <f t="shared" si="132"/>
        <v>9.1254383025438868E-2</v>
      </c>
      <c r="V199" s="1">
        <f t="shared" si="132"/>
        <v>0.20471852704154667</v>
      </c>
    </row>
    <row r="200" spans="3:22" x14ac:dyDescent="0.3">
      <c r="C200" s="14">
        <v>64</v>
      </c>
      <c r="D200" s="32" t="s">
        <v>17</v>
      </c>
      <c r="E200" s="1"/>
      <c r="F200" s="1">
        <f t="shared" si="129"/>
        <v>6.3065856973713294E-2</v>
      </c>
      <c r="G200" s="1">
        <f t="shared" si="129"/>
        <v>-0.11996830585494606</v>
      </c>
      <c r="H200" s="1">
        <f t="shared" si="129"/>
        <v>-1.3088360916903312</v>
      </c>
      <c r="I200" s="1">
        <f t="shared" si="129"/>
        <v>0.10283551294134399</v>
      </c>
      <c r="J200" s="1">
        <f t="shared" si="129"/>
        <v>-9.3204768386581274E-2</v>
      </c>
      <c r="K200" s="1">
        <f t="shared" si="129"/>
        <v>0.25604570976472846</v>
      </c>
      <c r="L200" s="1">
        <f t="shared" si="129"/>
        <v>1.1549929431528506E-2</v>
      </c>
      <c r="M200" s="1">
        <f t="shared" si="129"/>
        <v>3.6339991866722487E-2</v>
      </c>
      <c r="N200" s="1">
        <f t="shared" si="129"/>
        <v>8.9124064361288224E-2</v>
      </c>
      <c r="O200" s="1">
        <f t="shared" si="129"/>
        <v>2.7368005860668749E-2</v>
      </c>
      <c r="P200" s="1">
        <f t="shared" si="129"/>
        <v>0.45681269772305638</v>
      </c>
      <c r="Q200" s="1">
        <f t="shared" si="133"/>
        <v>6.5205224978881149E-2</v>
      </c>
      <c r="R200" s="1">
        <f t="shared" si="133"/>
        <v>-8.2457825493305853E-2</v>
      </c>
      <c r="S200" s="1">
        <f t="shared" si="131"/>
        <v>4.8176534369228696E-2</v>
      </c>
      <c r="T200" s="1">
        <f t="shared" si="132"/>
        <v>0.11318617374852011</v>
      </c>
      <c r="U200" s="1">
        <f t="shared" si="132"/>
        <v>0.15737814306905562</v>
      </c>
      <c r="V200" s="1">
        <f t="shared" si="132"/>
        <v>4.8385627060819211E-2</v>
      </c>
    </row>
    <row r="201" spans="3:22" x14ac:dyDescent="0.3">
      <c r="C201" s="14">
        <v>65</v>
      </c>
      <c r="D201" s="30" t="s">
        <v>18</v>
      </c>
      <c r="E201" s="1"/>
      <c r="F201" s="1">
        <f t="shared" si="129"/>
        <v>-2.3523900441530472E-2</v>
      </c>
      <c r="G201" s="1">
        <f t="shared" si="129"/>
        <v>-9.8230454982109416E-2</v>
      </c>
      <c r="H201" s="1">
        <f t="shared" si="129"/>
        <v>0.44773708473142337</v>
      </c>
      <c r="I201" s="1">
        <f t="shared" si="129"/>
        <v>0.13444471144880138</v>
      </c>
      <c r="J201" s="1">
        <f t="shared" si="129"/>
        <v>4.0176059747859781E-2</v>
      </c>
      <c r="K201" s="1">
        <f t="shared" si="129"/>
        <v>6.2178292279187738E-2</v>
      </c>
      <c r="L201" s="1">
        <f t="shared" si="129"/>
        <v>0.11172598040657686</v>
      </c>
      <c r="M201" s="1">
        <f t="shared" si="129"/>
        <v>0.21533598835823578</v>
      </c>
      <c r="N201" s="1">
        <f t="shared" si="129"/>
        <v>6.1641201611505957E-2</v>
      </c>
      <c r="O201" s="1">
        <f t="shared" si="129"/>
        <v>0.10877002786256178</v>
      </c>
      <c r="P201" s="1">
        <f t="shared" si="129"/>
        <v>4.8298002355266698E-2</v>
      </c>
      <c r="Q201" s="1">
        <f t="shared" si="133"/>
        <v>7.3283930719649212E-2</v>
      </c>
      <c r="R201" s="1">
        <f t="shared" si="133"/>
        <v>-2.1200644337212183E-3</v>
      </c>
      <c r="S201" s="1">
        <f t="shared" si="131"/>
        <v>7.9755109060290874E-2</v>
      </c>
      <c r="T201" s="1">
        <f t="shared" si="132"/>
        <v>3.7612991947710173E-2</v>
      </c>
      <c r="U201" s="1">
        <f t="shared" si="132"/>
        <v>0.14689618608308844</v>
      </c>
      <c r="V201" s="1">
        <f t="shared" si="132"/>
        <v>0.12441346529218626</v>
      </c>
    </row>
    <row r="202" spans="3:22" x14ac:dyDescent="0.3">
      <c r="C202" s="14">
        <v>71</v>
      </c>
      <c r="D202" s="32" t="s">
        <v>41</v>
      </c>
      <c r="E202" s="1"/>
      <c r="F202" s="1">
        <f t="shared" si="129"/>
        <v>8.0176208693651566E-2</v>
      </c>
      <c r="G202" s="1">
        <f t="shared" si="129"/>
        <v>0.15418696668419093</v>
      </c>
      <c r="H202" s="1">
        <f t="shared" si="129"/>
        <v>-1.2416016128733325</v>
      </c>
      <c r="I202" s="1">
        <f t="shared" si="129"/>
        <v>4.3982088108159643E-2</v>
      </c>
      <c r="J202" s="1">
        <f t="shared" si="129"/>
        <v>7.6694894030942901E-2</v>
      </c>
      <c r="K202" s="1">
        <f t="shared" si="129"/>
        <v>0.25140535353740451</v>
      </c>
      <c r="L202" s="1">
        <f t="shared" si="129"/>
        <v>4.4352792718161026E-2</v>
      </c>
      <c r="M202" s="1">
        <f t="shared" si="129"/>
        <v>0.1170088938131944</v>
      </c>
      <c r="N202" s="1">
        <f t="shared" si="129"/>
        <v>0.2143343509825659</v>
      </c>
      <c r="O202" s="1">
        <f t="shared" si="129"/>
        <v>5.8962834337868461E-2</v>
      </c>
      <c r="P202" s="1">
        <f t="shared" si="129"/>
        <v>-3.4115793078891614E-2</v>
      </c>
      <c r="Q202" s="1">
        <f t="shared" si="133"/>
        <v>4.473587525670529E-2</v>
      </c>
      <c r="R202" s="1">
        <f t="shared" si="133"/>
        <v>7.8281988872233407E-2</v>
      </c>
      <c r="S202" s="1">
        <f t="shared" si="131"/>
        <v>3.4977191853376666E-2</v>
      </c>
      <c r="T202" s="1">
        <f t="shared" si="132"/>
        <v>3.0917478562184006E-2</v>
      </c>
      <c r="U202" s="1">
        <f t="shared" si="132"/>
        <v>-1.5149026300510553E-2</v>
      </c>
      <c r="V202" s="1">
        <f t="shared" si="132"/>
        <v>-2.965082785053675E-2</v>
      </c>
    </row>
    <row r="203" spans="3:22" x14ac:dyDescent="0.3">
      <c r="C203" s="14">
        <v>75</v>
      </c>
      <c r="D203" s="30" t="s">
        <v>19</v>
      </c>
      <c r="E203" s="1"/>
      <c r="F203" s="1">
        <f t="shared" si="129"/>
        <v>0.13562848742612407</v>
      </c>
      <c r="G203" s="1">
        <f t="shared" si="129"/>
        <v>0.10340320041500654</v>
      </c>
      <c r="H203" s="1">
        <f t="shared" si="129"/>
        <v>1.3914397120405244</v>
      </c>
      <c r="I203" s="1">
        <f t="shared" si="129"/>
        <v>-0.1932862902087199</v>
      </c>
      <c r="J203" s="1">
        <f t="shared" si="129"/>
        <v>-4.5353104670474945E-2</v>
      </c>
      <c r="K203" s="1">
        <f t="shared" si="129"/>
        <v>-6.4734833728940844E-2</v>
      </c>
      <c r="L203" s="1">
        <f t="shared" si="129"/>
        <v>2.3650472877455371E-2</v>
      </c>
      <c r="M203" s="1">
        <f t="shared" si="129"/>
        <v>-6.4887271391963861E-2</v>
      </c>
      <c r="N203" s="1">
        <f t="shared" si="129"/>
        <v>-1.9461196395941568E-2</v>
      </c>
      <c r="O203" s="1">
        <f t="shared" si="129"/>
        <v>3.2806328715471039E-2</v>
      </c>
      <c r="P203" s="1">
        <f t="shared" si="129"/>
        <v>-0.16403594219385692</v>
      </c>
      <c r="Q203" s="1">
        <f t="shared" si="133"/>
        <v>8.3528113668141207E-3</v>
      </c>
      <c r="R203" s="1">
        <f t="shared" si="133"/>
        <v>1.8553139574599711E-2</v>
      </c>
      <c r="S203" s="1">
        <f t="shared" si="131"/>
        <v>3.3938248036326425E-2</v>
      </c>
      <c r="T203" s="1">
        <f t="shared" si="132"/>
        <v>-1.5849795605616158E-2</v>
      </c>
      <c r="U203" s="1">
        <f>(U32-T32)/(SUM(U$13:U$35)-SUM(T$13:T$35))</f>
        <v>-3.8500234559747729E-3</v>
      </c>
      <c r="V203" s="1">
        <f>(V32-U32)/(SUM(V$13:V$35)-SUM(U$13:U$35))</f>
        <v>3.4241828287068345E-3</v>
      </c>
    </row>
    <row r="204" spans="3:22" x14ac:dyDescent="0.3">
      <c r="C204" s="14">
        <v>80</v>
      </c>
      <c r="D204" s="32" t="s">
        <v>42</v>
      </c>
      <c r="E204" s="1"/>
      <c r="F204" s="1">
        <f t="shared" si="129"/>
        <v>-6.7961263180230616E-2</v>
      </c>
      <c r="G204" s="1">
        <f t="shared" si="129"/>
        <v>5.7567463783892568E-2</v>
      </c>
      <c r="H204" s="1">
        <f t="shared" si="129"/>
        <v>0.12257289309104075</v>
      </c>
      <c r="I204" s="1">
        <f t="shared" si="129"/>
        <v>-0.27984983350266807</v>
      </c>
      <c r="J204" s="1">
        <f t="shared" si="129"/>
        <v>6.7118305541145964E-2</v>
      </c>
      <c r="K204" s="1">
        <f t="shared" si="129"/>
        <v>-0.10453730090469333</v>
      </c>
      <c r="L204" s="1">
        <f t="shared" si="129"/>
        <v>-3.5791219879312039E-2</v>
      </c>
      <c r="M204" s="1">
        <f t="shared" si="129"/>
        <v>-1.3550182727196646E-2</v>
      </c>
      <c r="N204" s="1">
        <f t="shared" si="129"/>
        <v>-2.8767823236628191E-2</v>
      </c>
      <c r="O204" s="1">
        <f t="shared" si="129"/>
        <v>4.3258178644571432E-2</v>
      </c>
      <c r="P204" s="1">
        <f t="shared" si="129"/>
        <v>0.33313288966158561</v>
      </c>
      <c r="Q204" s="1">
        <f t="shared" si="133"/>
        <v>6.7067346968943398E-3</v>
      </c>
      <c r="R204" s="1">
        <f t="shared" si="133"/>
        <v>3.1075384819236471E-2</v>
      </c>
      <c r="S204" s="1">
        <f t="shared" si="131"/>
        <v>4.8156386713626431E-2</v>
      </c>
      <c r="T204" s="1">
        <f t="shared" si="132"/>
        <v>1.8473874694213487E-2</v>
      </c>
      <c r="U204" s="1">
        <f t="shared" si="132"/>
        <v>-4.7602855777475195E-2</v>
      </c>
      <c r="V204" s="1">
        <f t="shared" si="132"/>
        <v>1.1344687880457505E-2</v>
      </c>
    </row>
    <row r="205" spans="3:22" x14ac:dyDescent="0.3">
      <c r="C205" s="14">
        <v>85</v>
      </c>
      <c r="D205" s="32" t="s">
        <v>43</v>
      </c>
      <c r="E205" s="1"/>
      <c r="F205" s="1">
        <f t="shared" si="129"/>
        <v>-1.725824929113599E-4</v>
      </c>
      <c r="G205" s="1">
        <f t="shared" si="129"/>
        <v>2.415162662169066E-2</v>
      </c>
      <c r="H205" s="1">
        <f t="shared" si="129"/>
        <v>0.20616448232582568</v>
      </c>
      <c r="I205" s="1">
        <f t="shared" si="129"/>
        <v>1.4958356235824753E-2</v>
      </c>
      <c r="J205" s="1">
        <f t="shared" si="129"/>
        <v>-3.7992948324583587E-3</v>
      </c>
      <c r="K205" s="1">
        <f t="shared" si="129"/>
        <v>1.2004302224011476E-3</v>
      </c>
      <c r="L205" s="1">
        <f t="shared" si="129"/>
        <v>-9.4278880919181453E-4</v>
      </c>
      <c r="M205" s="1">
        <f t="shared" si="129"/>
        <v>-6.8177085615453419E-3</v>
      </c>
      <c r="N205" s="1">
        <f t="shared" si="129"/>
        <v>1.0031116918420294E-2</v>
      </c>
      <c r="O205" s="1">
        <f t="shared" si="129"/>
        <v>1.686229337806916E-2</v>
      </c>
      <c r="P205" s="1">
        <f t="shared" si="129"/>
        <v>-1.9323154378803154E-2</v>
      </c>
      <c r="Q205" s="1">
        <f t="shared" si="133"/>
        <v>5.7083094509335604E-3</v>
      </c>
      <c r="R205" s="1">
        <f t="shared" si="133"/>
        <v>-2.1874254688528157E-2</v>
      </c>
      <c r="S205" s="1">
        <f t="shared" si="131"/>
        <v>-2.2559457359657798E-2</v>
      </c>
      <c r="T205" s="1">
        <f t="shared" si="132"/>
        <v>2.307418739286874E-2</v>
      </c>
      <c r="U205" s="1">
        <f t="shared" si="132"/>
        <v>2.6415181957323514E-4</v>
      </c>
      <c r="V205" s="1">
        <f t="shared" si="132"/>
        <v>3.4670768044539097E-3</v>
      </c>
    </row>
    <row r="206" spans="3:22" x14ac:dyDescent="0.3">
      <c r="C206" s="14">
        <v>91</v>
      </c>
      <c r="D206" s="32" t="s">
        <v>20</v>
      </c>
      <c r="E206" s="1"/>
      <c r="F206" s="1">
        <f t="shared" si="129"/>
        <v>-4.8615393778055358E-3</v>
      </c>
      <c r="G206" s="1">
        <f t="shared" si="129"/>
        <v>-1.1918950589358579E-2</v>
      </c>
      <c r="H206" s="1">
        <f t="shared" si="129"/>
        <v>0.62258090158692936</v>
      </c>
      <c r="I206" s="1">
        <f t="shared" si="129"/>
        <v>-2.7296334186490055E-2</v>
      </c>
      <c r="J206" s="1">
        <f t="shared" si="129"/>
        <v>1.0716137189036742E-2</v>
      </c>
      <c r="K206" s="1">
        <f t="shared" si="129"/>
        <v>5.6551730434064196E-2</v>
      </c>
      <c r="L206" s="1">
        <f t="shared" si="129"/>
        <v>1.3978685705609803E-2</v>
      </c>
      <c r="M206" s="1">
        <f t="shared" si="129"/>
        <v>-6.5954118124967077E-3</v>
      </c>
      <c r="N206" s="1">
        <f t="shared" si="129"/>
        <v>1.0935423520646931E-2</v>
      </c>
      <c r="O206" s="1">
        <f t="shared" si="129"/>
        <v>4.7950028136867625E-3</v>
      </c>
      <c r="P206" s="1">
        <f t="shared" si="129"/>
        <v>0.34949688755706071</v>
      </c>
      <c r="Q206" s="1">
        <f t="shared" si="133"/>
        <v>-4.1815247044091119E-2</v>
      </c>
      <c r="R206" s="1">
        <f t="shared" si="133"/>
        <v>1.4620199306782183E-2</v>
      </c>
      <c r="S206" s="1">
        <f t="shared" si="131"/>
        <v>-2.6234340345813307E-2</v>
      </c>
      <c r="T206" s="1">
        <f t="shared" si="132"/>
        <v>-5.8984404935046733E-3</v>
      </c>
      <c r="U206" s="1">
        <f t="shared" si="132"/>
        <v>-1.4374109737205766E-2</v>
      </c>
      <c r="V206" s="1">
        <f t="shared" si="132"/>
        <v>-2.4567370219684529E-2</v>
      </c>
    </row>
    <row r="207" spans="3:22" ht="15" thickBot="1" x14ac:dyDescent="0.35">
      <c r="C207" s="11"/>
      <c r="D207" s="33" t="s">
        <v>46</v>
      </c>
      <c r="E207" s="37"/>
      <c r="F207" s="37">
        <f t="shared" ref="F207:N207" si="134">SUM(F184:F206)</f>
        <v>1.0000000000000013</v>
      </c>
      <c r="G207" s="37">
        <f t="shared" si="134"/>
        <v>1.0000000000000009</v>
      </c>
      <c r="H207" s="37">
        <f t="shared" si="134"/>
        <v>1.0000000000000624</v>
      </c>
      <c r="I207" s="37">
        <f t="shared" si="134"/>
        <v>1.0000000000000251</v>
      </c>
      <c r="J207" s="37">
        <f t="shared" si="134"/>
        <v>1.0000000000000007</v>
      </c>
      <c r="K207" s="37">
        <f t="shared" si="134"/>
        <v>1.0000000000000004</v>
      </c>
      <c r="L207" s="37">
        <f t="shared" si="134"/>
        <v>0.99999999999999711</v>
      </c>
      <c r="M207" s="37">
        <f t="shared" si="134"/>
        <v>0.99999999999998623</v>
      </c>
      <c r="N207" s="37">
        <f t="shared" si="134"/>
        <v>1.0000000000000029</v>
      </c>
      <c r="O207" s="37">
        <f t="shared" ref="O207:P207" si="135">SUM(O184:O206)</f>
        <v>1.0000000000000056</v>
      </c>
      <c r="P207" s="37">
        <f t="shared" si="135"/>
        <v>0.9999999999999889</v>
      </c>
      <c r="Q207" s="37">
        <f t="shared" ref="Q207:T207" si="136">SUM(Q184:Q206)</f>
        <v>1.0000000000000016</v>
      </c>
      <c r="R207" s="37">
        <f t="shared" si="136"/>
        <v>1</v>
      </c>
      <c r="S207" s="37">
        <f t="shared" si="136"/>
        <v>0.99999999999999545</v>
      </c>
      <c r="T207" s="37">
        <f t="shared" si="136"/>
        <v>1.000000000000004</v>
      </c>
      <c r="U207" s="37">
        <f t="shared" ref="U207:V207" si="137">SUM(U184:U206)</f>
        <v>0.99999999999999833</v>
      </c>
      <c r="V207" s="37">
        <f t="shared" si="137"/>
        <v>1.0000000000000062</v>
      </c>
    </row>
    <row r="208" spans="3:22" ht="15" thickTop="1" x14ac:dyDescent="0.3"/>
    <row r="224" spans="4:4" x14ac:dyDescent="0.3">
      <c r="D224" s="4" t="s">
        <v>53</v>
      </c>
    </row>
    <row r="229" spans="3:22" x14ac:dyDescent="0.3"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3:22" ht="15" thickBot="1" x14ac:dyDescent="0.35">
      <c r="E230" s="13">
        <v>2007</v>
      </c>
      <c r="F230" s="13">
        <v>2008</v>
      </c>
      <c r="G230" s="13">
        <v>2009</v>
      </c>
      <c r="H230" s="13">
        <v>2010</v>
      </c>
      <c r="I230" s="13">
        <v>2011</v>
      </c>
      <c r="J230" s="13">
        <v>2012</v>
      </c>
      <c r="K230" s="13">
        <v>2013</v>
      </c>
      <c r="L230" s="13">
        <v>2014</v>
      </c>
      <c r="M230" s="13">
        <v>2015</v>
      </c>
      <c r="N230" s="13">
        <v>2016</v>
      </c>
      <c r="O230" s="13">
        <v>2017</v>
      </c>
      <c r="P230" s="13">
        <v>2018</v>
      </c>
      <c r="Q230" s="13">
        <v>2019</v>
      </c>
      <c r="R230" s="13">
        <v>2020</v>
      </c>
      <c r="S230" s="13">
        <v>2021</v>
      </c>
      <c r="T230" s="13">
        <v>2022</v>
      </c>
      <c r="U230" s="13">
        <v>2023</v>
      </c>
      <c r="V230" s="13">
        <v>2024</v>
      </c>
    </row>
    <row r="231" spans="3:22" ht="15" thickTop="1" x14ac:dyDescent="0.3">
      <c r="C231" s="14">
        <v>1</v>
      </c>
      <c r="D231" s="29" t="s">
        <v>1</v>
      </c>
      <c r="E231" s="1"/>
      <c r="F231" s="1">
        <f>F56/F13-1</f>
        <v>7.2240144182367239E-2</v>
      </c>
      <c r="G231" s="1">
        <f>(G56/G13)/(F56/F13)-1</f>
        <v>0.10132839484996126</v>
      </c>
      <c r="H231" s="1">
        <f t="shared" ref="H231:V234" si="138">(H56/H13)/(G56/G13)-1</f>
        <v>8.5157699695213473E-2</v>
      </c>
      <c r="I231" s="1">
        <f t="shared" si="138"/>
        <v>0.11604359000657416</v>
      </c>
      <c r="J231" s="1">
        <f t="shared" si="138"/>
        <v>-3.7045246363372808E-2</v>
      </c>
      <c r="K231" s="1">
        <f t="shared" si="138"/>
        <v>7.8140064815746424E-2</v>
      </c>
      <c r="L231" s="1">
        <f t="shared" si="138"/>
        <v>6.3824194032266801E-2</v>
      </c>
      <c r="M231" s="1">
        <f t="shared" si="138"/>
        <v>9.5143509595096099E-2</v>
      </c>
      <c r="N231" s="1">
        <f t="shared" si="138"/>
        <v>6.8681039213087658E-2</v>
      </c>
      <c r="O231" s="1">
        <f t="shared" si="138"/>
        <v>5.7480185165483144E-2</v>
      </c>
      <c r="P231" s="1">
        <f t="shared" si="138"/>
        <v>9.8635270972603273E-2</v>
      </c>
      <c r="Q231" s="1">
        <f t="shared" si="138"/>
        <v>-1.4426334995347845E-2</v>
      </c>
      <c r="R231" s="1">
        <f t="shared" si="138"/>
        <v>3.9274791824608801E-2</v>
      </c>
      <c r="S231" s="1">
        <f t="shared" si="138"/>
        <v>4.4086477118678191E-2</v>
      </c>
      <c r="T231" s="1">
        <f t="shared" si="138"/>
        <v>8.4630947234435761E-2</v>
      </c>
      <c r="U231" s="1">
        <f t="shared" si="138"/>
        <v>0.12775105505031181</v>
      </c>
      <c r="V231" s="1">
        <f t="shared" si="138"/>
        <v>8.0010508432892147E-2</v>
      </c>
    </row>
    <row r="232" spans="3:22" x14ac:dyDescent="0.3">
      <c r="C232" s="14">
        <v>3</v>
      </c>
      <c r="D232" s="30" t="s">
        <v>2</v>
      </c>
      <c r="E232" s="1"/>
      <c r="F232" s="1">
        <f t="shared" ref="F232:F254" si="139">F57/F14-1</f>
        <v>0.11517138160287588</v>
      </c>
      <c r="G232" s="1">
        <f t="shared" ref="G232:R254" si="140">(G57/G14)/(F57/F14)-1</f>
        <v>8.7387588713801367E-2</v>
      </c>
      <c r="H232" s="1">
        <f t="shared" si="140"/>
        <v>5.6961533260271091E-2</v>
      </c>
      <c r="I232" s="1">
        <f t="shared" si="140"/>
        <v>6.5134431849525498E-2</v>
      </c>
      <c r="J232" s="1">
        <f t="shared" si="140"/>
        <v>0.2045947769883858</v>
      </c>
      <c r="K232" s="1">
        <f t="shared" si="140"/>
        <v>4.6178501716242382E-2</v>
      </c>
      <c r="L232" s="1">
        <f t="shared" si="140"/>
        <v>4.8648633733581637E-2</v>
      </c>
      <c r="M232" s="1">
        <f t="shared" si="140"/>
        <v>0.1465068132229419</v>
      </c>
      <c r="N232" s="1">
        <f t="shared" si="140"/>
        <v>0.12752566600570292</v>
      </c>
      <c r="O232" s="1">
        <f t="shared" si="140"/>
        <v>1.6925241660167289E-2</v>
      </c>
      <c r="P232" s="1">
        <f t="shared" si="140"/>
        <v>7.743569834013786E-2</v>
      </c>
      <c r="Q232" s="1">
        <f t="shared" si="140"/>
        <v>5.2642951945356176E-2</v>
      </c>
      <c r="R232" s="1">
        <f t="shared" si="140"/>
        <v>8.9519933287827147E-2</v>
      </c>
      <c r="S232" s="1">
        <f t="shared" si="138"/>
        <v>3.5444502746803774E-2</v>
      </c>
      <c r="T232" s="1">
        <f t="shared" si="138"/>
        <v>5.0207458691265971E-2</v>
      </c>
      <c r="U232" s="1">
        <f t="shared" si="138"/>
        <v>4.8549119953283038E-2</v>
      </c>
      <c r="V232" s="1">
        <f t="shared" si="138"/>
        <v>1.7225005735477694E-2</v>
      </c>
    </row>
    <row r="233" spans="3:22" x14ac:dyDescent="0.3">
      <c r="C233" s="14">
        <v>2</v>
      </c>
      <c r="D233" s="30" t="s">
        <v>3</v>
      </c>
      <c r="E233" s="1"/>
      <c r="F233" s="1">
        <f t="shared" si="139"/>
        <v>-1.4791116835366158E-2</v>
      </c>
      <c r="G233" s="1">
        <f t="shared" si="140"/>
        <v>0.10282118667822249</v>
      </c>
      <c r="H233" s="1">
        <f t="shared" si="140"/>
        <v>0.22471012225538578</v>
      </c>
      <c r="I233" s="1">
        <f t="shared" si="140"/>
        <v>3.8601541013756124E-2</v>
      </c>
      <c r="J233" s="1">
        <f t="shared" si="140"/>
        <v>7.9027869906516335E-2</v>
      </c>
      <c r="K233" s="1">
        <f t="shared" si="140"/>
        <v>0.13618912410855177</v>
      </c>
      <c r="L233" s="1">
        <f t="shared" si="140"/>
        <v>4.388190341444087E-2</v>
      </c>
      <c r="M233" s="1">
        <f t="shared" si="140"/>
        <v>7.416177095371701E-2</v>
      </c>
      <c r="N233" s="1">
        <f t="shared" si="140"/>
        <v>0.14502835034278494</v>
      </c>
      <c r="O233" s="1">
        <f t="shared" si="140"/>
        <v>0.19610075662040893</v>
      </c>
      <c r="P233" s="1">
        <f t="shared" si="140"/>
        <v>8.7447701565518177E-2</v>
      </c>
      <c r="Q233" s="1">
        <f t="shared" si="140"/>
        <v>3.4902078454402519E-2</v>
      </c>
      <c r="R233" s="1">
        <f t="shared" si="140"/>
        <v>3.4814667041247249E-2</v>
      </c>
      <c r="S233" s="1">
        <f t="shared" si="138"/>
        <v>6.0113613530114351E-2</v>
      </c>
      <c r="T233" s="1">
        <f t="shared" si="138"/>
        <v>4.7929442230675523E-2</v>
      </c>
      <c r="U233" s="1">
        <f t="shared" si="138"/>
        <v>0.1170145146679471</v>
      </c>
      <c r="V233" s="1">
        <f t="shared" si="138"/>
        <v>1.2461218099574234E-2</v>
      </c>
    </row>
    <row r="234" spans="3:22" x14ac:dyDescent="0.3">
      <c r="C234" s="14">
        <v>10</v>
      </c>
      <c r="D234" s="30" t="s">
        <v>4</v>
      </c>
      <c r="E234" s="1"/>
      <c r="F234" s="1">
        <f t="shared" si="139"/>
        <v>0.14556163076232931</v>
      </c>
      <c r="G234" s="1">
        <f t="shared" si="140"/>
        <v>-0.12047857860987088</v>
      </c>
      <c r="H234" s="1">
        <f t="shared" si="140"/>
        <v>0.17599012605791819</v>
      </c>
      <c r="I234" s="1">
        <f t="shared" si="140"/>
        <v>0.13253459934261014</v>
      </c>
      <c r="J234" s="1">
        <f t="shared" si="140"/>
        <v>-0.13237598483293123</v>
      </c>
      <c r="K234" s="1">
        <f t="shared" si="140"/>
        <v>-0.21401250705785346</v>
      </c>
      <c r="L234" s="45">
        <f t="shared" si="140"/>
        <v>0.20703533955753106</v>
      </c>
      <c r="M234" s="1">
        <f t="shared" si="140"/>
        <v>-0.16346122543349428</v>
      </c>
      <c r="N234" s="1">
        <f t="shared" si="140"/>
        <v>-0.21512851232439245</v>
      </c>
      <c r="O234" s="1">
        <f t="shared" si="140"/>
        <v>0.5009856048381045</v>
      </c>
      <c r="P234" s="1">
        <f t="shared" si="140"/>
        <v>0.52981035676737576</v>
      </c>
      <c r="Q234" s="1">
        <f t="shared" si="140"/>
        <v>-9.4113017158987011E-2</v>
      </c>
      <c r="R234" s="1">
        <f t="shared" si="140"/>
        <v>7.1376401043904192E-2</v>
      </c>
      <c r="S234" s="1">
        <f t="shared" si="138"/>
        <v>0.31974001139341124</v>
      </c>
      <c r="T234" s="1">
        <f t="shared" si="138"/>
        <v>0.33113278273392588</v>
      </c>
      <c r="U234" s="1">
        <f t="shared" si="138"/>
        <v>-6.5628286967029825E-2</v>
      </c>
      <c r="V234" s="1">
        <f t="shared" si="138"/>
        <v>4.5637073512566184E-2</v>
      </c>
    </row>
    <row r="235" spans="3:22" x14ac:dyDescent="0.3">
      <c r="C235" s="14">
        <v>15</v>
      </c>
      <c r="D235" s="30" t="s">
        <v>54</v>
      </c>
      <c r="E235" s="1"/>
      <c r="F235" s="1">
        <f t="shared" si="139"/>
        <v>0.15747609259998208</v>
      </c>
      <c r="G235" s="1">
        <f t="shared" si="140"/>
        <v>-1.5479367418935741E-4</v>
      </c>
      <c r="H235" s="1">
        <f t="shared" si="140"/>
        <v>6.6029611753640083E-2</v>
      </c>
      <c r="I235" s="1">
        <f t="shared" si="140"/>
        <v>0.12784916611583186</v>
      </c>
      <c r="J235" s="1">
        <f t="shared" si="140"/>
        <v>7.217479576984398E-2</v>
      </c>
      <c r="K235" s="1">
        <f t="shared" si="140"/>
        <v>0.19783283139329466</v>
      </c>
      <c r="L235" s="1">
        <f t="shared" si="140"/>
        <v>0.19008328434772714</v>
      </c>
      <c r="M235" s="1">
        <f t="shared" si="140"/>
        <v>-2.2419369046082882E-2</v>
      </c>
      <c r="N235" s="1">
        <f t="shared" si="140"/>
        <v>0.47121300607609418</v>
      </c>
      <c r="O235" s="1">
        <f t="shared" si="140"/>
        <v>-0.13705583909011931</v>
      </c>
      <c r="P235" s="1">
        <f t="shared" si="140"/>
        <v>0.10763164705222117</v>
      </c>
      <c r="Q235" s="1">
        <f t="shared" si="140"/>
        <v>0.17558133718939284</v>
      </c>
      <c r="R235" s="1">
        <f t="shared" ref="R235:V254" si="141">(R60/R17)/(Q60/Q17)-1</f>
        <v>7.6750505686957293E-2</v>
      </c>
      <c r="S235" s="1">
        <f t="shared" si="141"/>
        <v>0.12332178623448486</v>
      </c>
      <c r="T235" s="1">
        <f t="shared" si="141"/>
        <v>0.21605649850567854</v>
      </c>
      <c r="U235" s="1">
        <f t="shared" si="141"/>
        <v>0.23087387250196789</v>
      </c>
      <c r="V235" s="1">
        <f t="shared" si="141"/>
        <v>8.4053631094014092E-2</v>
      </c>
    </row>
    <row r="236" spans="3:22" x14ac:dyDescent="0.3">
      <c r="C236" s="14">
        <v>17</v>
      </c>
      <c r="D236" s="31" t="s">
        <v>6</v>
      </c>
      <c r="E236" s="1"/>
      <c r="F236" s="1">
        <f t="shared" si="139"/>
        <v>0.13331396260704009</v>
      </c>
      <c r="G236" s="1">
        <f t="shared" si="140"/>
        <v>0.12848590086749478</v>
      </c>
      <c r="H236" s="1">
        <f t="shared" si="140"/>
        <v>0.30863516769092714</v>
      </c>
      <c r="I236" s="1">
        <f t="shared" si="140"/>
        <v>0.11338664367726858</v>
      </c>
      <c r="J236" s="1">
        <f t="shared" si="140"/>
        <v>5.4271325173375518E-2</v>
      </c>
      <c r="K236" s="1">
        <f t="shared" si="140"/>
        <v>-9.2119534626123101E-2</v>
      </c>
      <c r="L236" s="1">
        <f t="shared" si="140"/>
        <v>6.7061493034687336E-2</v>
      </c>
      <c r="M236" s="1">
        <f t="shared" si="140"/>
        <v>-1.7773009033167031E-2</v>
      </c>
      <c r="N236" s="1">
        <f t="shared" si="140"/>
        <v>0.20402387907355113</v>
      </c>
      <c r="O236" s="1">
        <f t="shared" si="140"/>
        <v>0.11859328293846438</v>
      </c>
      <c r="P236" s="1">
        <f t="shared" si="140"/>
        <v>8.4892489573574093E-2</v>
      </c>
      <c r="Q236" s="1">
        <f t="shared" si="140"/>
        <v>0.1225971496426248</v>
      </c>
      <c r="R236" s="1">
        <f t="shared" si="141"/>
        <v>0.14237801151116858</v>
      </c>
      <c r="S236" s="1">
        <f t="shared" si="141"/>
        <v>0.39640667799354201</v>
      </c>
      <c r="T236" s="1">
        <f t="shared" si="141"/>
        <v>-0.12038269439056115</v>
      </c>
      <c r="U236" s="1">
        <f t="shared" si="141"/>
        <v>0.26454568972822967</v>
      </c>
      <c r="V236" s="1">
        <f t="shared" si="141"/>
        <v>-0.11449148452522151</v>
      </c>
    </row>
    <row r="237" spans="3:22" x14ac:dyDescent="0.3">
      <c r="C237" s="14">
        <v>20</v>
      </c>
      <c r="D237" s="32" t="s">
        <v>7</v>
      </c>
      <c r="E237" s="1"/>
      <c r="F237" s="1">
        <f t="shared" si="139"/>
        <v>8.3229795042746524E-2</v>
      </c>
      <c r="G237" s="1">
        <f t="shared" si="140"/>
        <v>0.11080431510262145</v>
      </c>
      <c r="H237" s="1">
        <f t="shared" si="140"/>
        <v>0.20459162933577657</v>
      </c>
      <c r="I237" s="1">
        <f t="shared" si="140"/>
        <v>6.9230108856908945E-2</v>
      </c>
      <c r="J237" s="1">
        <f t="shared" si="140"/>
        <v>4.8309573085918434E-3</v>
      </c>
      <c r="K237" s="1">
        <f t="shared" si="140"/>
        <v>6.8806783049837339E-3</v>
      </c>
      <c r="L237" s="1">
        <f t="shared" si="140"/>
        <v>6.3334312237266266E-2</v>
      </c>
      <c r="M237" s="1">
        <f t="shared" si="140"/>
        <v>0.10577795811782531</v>
      </c>
      <c r="N237" s="1">
        <f t="shared" si="140"/>
        <v>5.9227946939641507E-2</v>
      </c>
      <c r="O237" s="1">
        <f t="shared" si="140"/>
        <v>4.6863173736161778E-2</v>
      </c>
      <c r="P237" s="1">
        <f t="shared" si="140"/>
        <v>9.9487417415359269E-2</v>
      </c>
      <c r="Q237" s="1">
        <f t="shared" si="140"/>
        <v>3.0322606062246793E-2</v>
      </c>
      <c r="R237" s="1">
        <f t="shared" si="141"/>
        <v>-4.0144068452368731E-2</v>
      </c>
      <c r="S237" s="1">
        <f t="shared" si="141"/>
        <v>1.0740098766090833E-2</v>
      </c>
      <c r="T237" s="1">
        <f t="shared" si="141"/>
        <v>2.6859624382255864E-2</v>
      </c>
      <c r="U237" s="1">
        <f t="shared" si="141"/>
        <v>4.330160138740391E-2</v>
      </c>
      <c r="V237" s="1">
        <f t="shared" si="141"/>
        <v>3.3657326518238273E-2</v>
      </c>
    </row>
    <row r="238" spans="3:22" x14ac:dyDescent="0.3">
      <c r="C238" s="14">
        <v>26</v>
      </c>
      <c r="D238" s="30" t="s">
        <v>8</v>
      </c>
      <c r="E238" s="1"/>
      <c r="F238" s="1">
        <f t="shared" si="139"/>
        <v>0.13109158683789057</v>
      </c>
      <c r="G238" s="1">
        <f t="shared" si="140"/>
        <v>-3.2695724044063068E-2</v>
      </c>
      <c r="H238" s="1">
        <f t="shared" si="140"/>
        <v>1.4590273367791617E-2</v>
      </c>
      <c r="I238" s="1">
        <f t="shared" si="140"/>
        <v>-5.0214739563883337E-2</v>
      </c>
      <c r="J238" s="1">
        <f t="shared" si="140"/>
        <v>-1.2597426804492828E-2</v>
      </c>
      <c r="K238" s="1">
        <f t="shared" si="140"/>
        <v>1.9960026089791416E-2</v>
      </c>
      <c r="L238" s="1">
        <f t="shared" si="140"/>
        <v>2.6470062343818546E-2</v>
      </c>
      <c r="M238" s="1">
        <f t="shared" si="140"/>
        <v>-1.7476085469765423E-2</v>
      </c>
      <c r="N238" s="1">
        <f t="shared" si="140"/>
        <v>-4.9434809898122656E-2</v>
      </c>
      <c r="O238" s="1">
        <f t="shared" si="140"/>
        <v>2.5510490283642273E-3</v>
      </c>
      <c r="P238" s="1">
        <f t="shared" si="140"/>
        <v>6.1232531890342834E-2</v>
      </c>
      <c r="Q238" s="1">
        <f t="shared" si="140"/>
        <v>2.5158688302858723E-2</v>
      </c>
      <c r="R238" s="1">
        <f t="shared" si="141"/>
        <v>9.270559240132159E-2</v>
      </c>
      <c r="S238" s="1">
        <f t="shared" si="141"/>
        <v>-1.1541431220638221E-2</v>
      </c>
      <c r="T238" s="1">
        <f t="shared" si="141"/>
        <v>-8.041211714633445E-2</v>
      </c>
      <c r="U238" s="1">
        <f t="shared" si="141"/>
        <v>0.37540424501930936</v>
      </c>
      <c r="V238" s="1">
        <f t="shared" si="141"/>
        <v>0.14319452467262361</v>
      </c>
    </row>
    <row r="239" spans="3:22" x14ac:dyDescent="0.3">
      <c r="C239" s="14">
        <v>28</v>
      </c>
      <c r="D239" s="32" t="s">
        <v>9</v>
      </c>
      <c r="E239" s="1"/>
      <c r="F239" s="1">
        <f t="shared" si="139"/>
        <v>0.12292018596309284</v>
      </c>
      <c r="G239" s="1">
        <f t="shared" si="140"/>
        <v>5.4896484406214086E-2</v>
      </c>
      <c r="H239" s="1">
        <f t="shared" si="140"/>
        <v>4.5899268006313054E-2</v>
      </c>
      <c r="I239" s="1">
        <f t="shared" si="140"/>
        <v>-6.3001957754896809E-3</v>
      </c>
      <c r="J239" s="1">
        <f t="shared" si="140"/>
        <v>7.5794969880651042E-2</v>
      </c>
      <c r="K239" s="1">
        <f t="shared" si="140"/>
        <v>3.4110904307737666E-2</v>
      </c>
      <c r="L239" s="45">
        <f t="shared" si="140"/>
        <v>6.1136928534815116E-2</v>
      </c>
      <c r="M239" s="1">
        <f t="shared" si="140"/>
        <v>0.13494277532115873</v>
      </c>
      <c r="N239" s="1">
        <f t="shared" si="140"/>
        <v>-8.2190899707157428E-4</v>
      </c>
      <c r="O239" s="1">
        <f t="shared" si="140"/>
        <v>7.1447376592987721E-2</v>
      </c>
      <c r="P239" s="1">
        <f t="shared" si="140"/>
        <v>6.571351546769999E-2</v>
      </c>
      <c r="Q239" s="1">
        <f t="shared" si="140"/>
        <v>6.4390923254784349E-2</v>
      </c>
      <c r="R239" s="1">
        <f t="shared" si="141"/>
        <v>0.1004444888881415</v>
      </c>
      <c r="S239" s="1">
        <f t="shared" si="141"/>
        <v>0.1027853180919871</v>
      </c>
      <c r="T239" s="1">
        <f t="shared" si="141"/>
        <v>7.1855397610806948E-2</v>
      </c>
      <c r="U239" s="1">
        <f t="shared" si="141"/>
        <v>3.5195770712877161E-2</v>
      </c>
      <c r="V239" s="1">
        <f t="shared" si="141"/>
        <v>5.0503380430311662E-2</v>
      </c>
    </row>
    <row r="240" spans="3:22" x14ac:dyDescent="0.3">
      <c r="C240" s="14">
        <v>29</v>
      </c>
      <c r="D240" s="30" t="s">
        <v>10</v>
      </c>
      <c r="E240" s="1"/>
      <c r="F240" s="1">
        <f t="shared" si="139"/>
        <v>3.3027818593847291E-2</v>
      </c>
      <c r="G240" s="1">
        <f t="shared" si="140"/>
        <v>2.4839009886184815E-2</v>
      </c>
      <c r="H240" s="1">
        <f t="shared" si="140"/>
        <v>8.1424730188080607E-2</v>
      </c>
      <c r="I240" s="1">
        <f t="shared" si="140"/>
        <v>-2.2013850893274456E-2</v>
      </c>
      <c r="J240" s="1">
        <f t="shared" si="140"/>
        <v>9.0061945586342507E-2</v>
      </c>
      <c r="K240" s="1">
        <f t="shared" si="140"/>
        <v>3.0448527456739205E-2</v>
      </c>
      <c r="L240" s="1">
        <f t="shared" si="140"/>
        <v>5.8662463106091467E-2</v>
      </c>
      <c r="M240" s="1">
        <f t="shared" si="140"/>
        <v>-5.2919889080353277E-2</v>
      </c>
      <c r="N240" s="1">
        <f t="shared" si="140"/>
        <v>0.11042161182104415</v>
      </c>
      <c r="O240" s="1">
        <f t="shared" si="140"/>
        <v>0.24485869135512317</v>
      </c>
      <c r="P240" s="1">
        <f t="shared" si="140"/>
        <v>4.6215846341281841E-2</v>
      </c>
      <c r="Q240" s="1">
        <f t="shared" si="140"/>
        <v>-2.4769856387779621E-3</v>
      </c>
      <c r="R240" s="1">
        <f t="shared" si="141"/>
        <v>3.0040658547646482E-2</v>
      </c>
      <c r="S240" s="1">
        <f t="shared" si="141"/>
        <v>5.6934457724775012E-2</v>
      </c>
      <c r="T240" s="1">
        <f t="shared" si="141"/>
        <v>0.15864266999554943</v>
      </c>
      <c r="U240" s="1">
        <f t="shared" si="141"/>
        <v>4.9464094465555108E-2</v>
      </c>
      <c r="V240" s="1">
        <f t="shared" si="141"/>
        <v>0.20095657708469239</v>
      </c>
    </row>
    <row r="241" spans="3:22" x14ac:dyDescent="0.3">
      <c r="C241" s="14">
        <v>36</v>
      </c>
      <c r="D241" s="32" t="s">
        <v>11</v>
      </c>
      <c r="E241" s="1"/>
      <c r="F241" s="1">
        <f t="shared" si="139"/>
        <v>0.22413202184635139</v>
      </c>
      <c r="G241" s="1">
        <f t="shared" si="140"/>
        <v>0.24953350017480647</v>
      </c>
      <c r="H241" s="1">
        <f t="shared" si="140"/>
        <v>7.302693423852058E-2</v>
      </c>
      <c r="I241" s="1">
        <f t="shared" si="140"/>
        <v>5.9603629718808948E-2</v>
      </c>
      <c r="J241" s="1">
        <f t="shared" si="140"/>
        <v>4.3596363944904626E-2</v>
      </c>
      <c r="K241" s="1">
        <f t="shared" si="140"/>
        <v>3.3161466005927176E-2</v>
      </c>
      <c r="L241" s="1">
        <f t="shared" si="140"/>
        <v>3.5083416079744634E-2</v>
      </c>
      <c r="M241" s="1">
        <f t="shared" si="140"/>
        <v>-6.6700412057335567E-3</v>
      </c>
      <c r="N241" s="1">
        <f t="shared" si="140"/>
        <v>3.7668588738031028E-2</v>
      </c>
      <c r="O241" s="1">
        <f t="shared" si="140"/>
        <v>7.1670694592357309E-2</v>
      </c>
      <c r="P241" s="1">
        <f t="shared" si="140"/>
        <v>4.134612884829858E-2</v>
      </c>
      <c r="Q241" s="1">
        <f t="shared" si="140"/>
        <v>0.23828157301120667</v>
      </c>
      <c r="R241" s="1">
        <f t="shared" si="141"/>
        <v>1.6150092199829214E-3</v>
      </c>
      <c r="S241" s="1">
        <f t="shared" si="141"/>
        <v>-0.14906320508876736</v>
      </c>
      <c r="T241" s="1">
        <f t="shared" si="141"/>
        <v>0.20145682108639451</v>
      </c>
      <c r="U241" s="1">
        <f t="shared" si="141"/>
        <v>7.5215300022280163E-2</v>
      </c>
      <c r="V241" s="1">
        <f t="shared" si="141"/>
        <v>4.1511010985295194E-2</v>
      </c>
    </row>
    <row r="242" spans="3:22" x14ac:dyDescent="0.3">
      <c r="C242" s="14">
        <v>40</v>
      </c>
      <c r="D242" s="30" t="s">
        <v>12</v>
      </c>
      <c r="E242" s="1"/>
      <c r="F242" s="1">
        <f t="shared" si="139"/>
        <v>0.12946843744066494</v>
      </c>
      <c r="G242" s="1">
        <f t="shared" si="140"/>
        <v>6.892659432412751E-2</v>
      </c>
      <c r="H242" s="1">
        <f t="shared" si="140"/>
        <v>0.15280925237424925</v>
      </c>
      <c r="I242" s="1">
        <f t="shared" si="140"/>
        <v>-2.420128807377675E-2</v>
      </c>
      <c r="J242" s="1">
        <f t="shared" si="140"/>
        <v>1.0215872538766435E-2</v>
      </c>
      <c r="K242" s="1">
        <f t="shared" si="140"/>
        <v>-0.15563929501804596</v>
      </c>
      <c r="L242" s="1">
        <f t="shared" si="140"/>
        <v>-8.2202577068840044E-2</v>
      </c>
      <c r="M242" s="1">
        <f t="shared" si="140"/>
        <v>0.26549108275642497</v>
      </c>
      <c r="N242" s="1">
        <f t="shared" si="140"/>
        <v>4.3935982994989242E-2</v>
      </c>
      <c r="O242" s="1">
        <f t="shared" si="140"/>
        <v>0.14236012949748944</v>
      </c>
      <c r="P242" s="1">
        <f t="shared" si="140"/>
        <v>-5.3620688688694407E-2</v>
      </c>
      <c r="Q242" s="1">
        <f t="shared" si="140"/>
        <v>6.685158353366627E-2</v>
      </c>
      <c r="R242" s="1">
        <f t="shared" si="141"/>
        <v>1.8554233485513549E-2</v>
      </c>
      <c r="S242" s="1">
        <f t="shared" si="141"/>
        <v>-0.69409361209617548</v>
      </c>
      <c r="T242" s="1">
        <f t="shared" si="141"/>
        <v>0.13009087831404154</v>
      </c>
      <c r="U242" s="1">
        <f t="shared" si="141"/>
        <v>-0.11132286168209748</v>
      </c>
      <c r="V242" s="1">
        <f t="shared" si="141"/>
        <v>3.5465601516713408E-2</v>
      </c>
    </row>
    <row r="243" spans="3:22" x14ac:dyDescent="0.3">
      <c r="C243" s="14">
        <v>45</v>
      </c>
      <c r="D243" s="32" t="s">
        <v>13</v>
      </c>
      <c r="E243" s="1"/>
      <c r="F243" s="1">
        <f t="shared" si="139"/>
        <v>-7.5882347416157403E-3</v>
      </c>
      <c r="G243" s="1">
        <f t="shared" si="140"/>
        <v>8.9669371937229236E-2</v>
      </c>
      <c r="H243" s="1">
        <f t="shared" si="140"/>
        <v>-7.4659747916963393E-2</v>
      </c>
      <c r="I243" s="1">
        <f t="shared" si="140"/>
        <v>0.11935879540299177</v>
      </c>
      <c r="J243" s="1">
        <f t="shared" si="140"/>
        <v>-7.5750305003586038E-2</v>
      </c>
      <c r="K243" s="1">
        <f t="shared" si="140"/>
        <v>-8.343192523736942E-3</v>
      </c>
      <c r="L243" s="1">
        <f t="shared" si="140"/>
        <v>0.12705769584841486</v>
      </c>
      <c r="M243" s="1">
        <f t="shared" si="140"/>
        <v>0.1060997022636907</v>
      </c>
      <c r="N243" s="1">
        <f t="shared" si="140"/>
        <v>1.5674693118830296E-2</v>
      </c>
      <c r="O243" s="1">
        <f t="shared" si="140"/>
        <v>0.11552865550873914</v>
      </c>
      <c r="P243" s="1">
        <f t="shared" si="140"/>
        <v>5.3700157973342044E-2</v>
      </c>
      <c r="Q243" s="1">
        <f t="shared" si="140"/>
        <v>0.11628392734922732</v>
      </c>
      <c r="R243" s="1">
        <f t="shared" si="141"/>
        <v>-2.1438618422200406E-3</v>
      </c>
      <c r="S243" s="1">
        <f t="shared" si="141"/>
        <v>-2.3599199857567865E-2</v>
      </c>
      <c r="T243" s="1">
        <f t="shared" si="141"/>
        <v>-0.1292183749298963</v>
      </c>
      <c r="U243" s="1">
        <f t="shared" si="141"/>
        <v>7.3860435589869544E-2</v>
      </c>
      <c r="V243" s="1">
        <f t="shared" si="141"/>
        <v>0.13724837631809117</v>
      </c>
    </row>
    <row r="244" spans="3:22" x14ac:dyDescent="0.3">
      <c r="C244" s="14">
        <v>50</v>
      </c>
      <c r="D244" s="30" t="s">
        <v>14</v>
      </c>
      <c r="E244" s="1"/>
      <c r="F244" s="1">
        <f t="shared" si="139"/>
        <v>8.8343028279512348E-2</v>
      </c>
      <c r="G244" s="1">
        <f t="shared" si="140"/>
        <v>5.6462199457637752E-2</v>
      </c>
      <c r="H244" s="1">
        <f t="shared" si="140"/>
        <v>0.12014431278378401</v>
      </c>
      <c r="I244" s="1">
        <f t="shared" si="140"/>
        <v>9.4204464322459547E-2</v>
      </c>
      <c r="J244" s="1">
        <f t="shared" si="140"/>
        <v>8.1407644697735648E-2</v>
      </c>
      <c r="K244" s="1">
        <f t="shared" si="140"/>
        <v>3.3113729513014833E-2</v>
      </c>
      <c r="L244" s="1">
        <f t="shared" si="140"/>
        <v>-2.8259491924678914E-2</v>
      </c>
      <c r="M244" s="1">
        <f t="shared" si="140"/>
        <v>0.1307526622491737</v>
      </c>
      <c r="N244" s="1">
        <f t="shared" si="140"/>
        <v>0.11556993476821664</v>
      </c>
      <c r="O244" s="1">
        <f t="shared" si="140"/>
        <v>-6.9997199848407798E-2</v>
      </c>
      <c r="P244" s="1">
        <f>(P69/P26)/(O69/O26)-1</f>
        <v>8.5473721643634315E-2</v>
      </c>
      <c r="Q244" s="1">
        <f t="shared" si="140"/>
        <v>8.4209421765116144E-2</v>
      </c>
      <c r="R244" s="1">
        <f t="shared" si="141"/>
        <v>9.378746470534538E-2</v>
      </c>
      <c r="S244" s="1">
        <f t="shared" si="141"/>
        <v>2.7700789630424216E-2</v>
      </c>
      <c r="T244" s="1">
        <f t="shared" si="141"/>
        <v>-2.9048232157484422E-2</v>
      </c>
      <c r="U244" s="1">
        <f t="shared" si="141"/>
        <v>3.928569663821424E-2</v>
      </c>
      <c r="V244" s="1">
        <f t="shared" si="141"/>
        <v>4.766777253619181E-2</v>
      </c>
    </row>
    <row r="245" spans="3:22" x14ac:dyDescent="0.3">
      <c r="C245" s="14">
        <v>55</v>
      </c>
      <c r="D245" s="32" t="s">
        <v>15</v>
      </c>
      <c r="E245" s="1"/>
      <c r="F245" s="1">
        <f t="shared" si="139"/>
        <v>0.25804780177286335</v>
      </c>
      <c r="G245" s="1">
        <f t="shared" si="140"/>
        <v>4.8916184376942118E-2</v>
      </c>
      <c r="H245" s="1">
        <f t="shared" si="140"/>
        <v>0.19364350895320648</v>
      </c>
      <c r="I245" s="1">
        <f t="shared" si="140"/>
        <v>0.13820046110961526</v>
      </c>
      <c r="J245" s="1">
        <f t="shared" si="140"/>
        <v>0.13959043229010515</v>
      </c>
      <c r="K245" s="1">
        <f t="shared" si="140"/>
        <v>0.10408870884945354</v>
      </c>
      <c r="L245" s="1">
        <f t="shared" si="140"/>
        <v>0.17965620484497657</v>
      </c>
      <c r="M245" s="1">
        <f t="shared" si="140"/>
        <v>6.6799962832581716E-2</v>
      </c>
      <c r="N245" s="1">
        <f t="shared" si="140"/>
        <v>0.15166339087643665</v>
      </c>
      <c r="O245" s="1">
        <f t="shared" si="140"/>
        <v>0.27461129920621508</v>
      </c>
      <c r="P245" s="1">
        <f t="shared" si="140"/>
        <v>9.5281838468705304E-2</v>
      </c>
      <c r="Q245" s="1">
        <f t="shared" si="140"/>
        <v>4.385623441903741E-2</v>
      </c>
      <c r="R245" s="1">
        <f t="shared" si="141"/>
        <v>-0.11829390468163326</v>
      </c>
      <c r="S245" s="1">
        <f t="shared" si="141"/>
        <v>1.6681512448076363E-2</v>
      </c>
      <c r="T245" s="1">
        <f t="shared" si="141"/>
        <v>0.37605332399161484</v>
      </c>
      <c r="U245" s="1">
        <f t="shared" si="141"/>
        <v>0.26433988040414924</v>
      </c>
      <c r="V245" s="1">
        <f t="shared" si="141"/>
        <v>0.12213572007849738</v>
      </c>
    </row>
    <row r="246" spans="3:22" x14ac:dyDescent="0.3">
      <c r="C246" s="14">
        <v>60</v>
      </c>
      <c r="D246" s="32" t="s">
        <v>16</v>
      </c>
      <c r="E246" s="1"/>
      <c r="F246" s="1">
        <f t="shared" si="139"/>
        <v>8.4055334350540134E-2</v>
      </c>
      <c r="G246" s="1">
        <f t="shared" si="140"/>
        <v>1.8111826691530331E-2</v>
      </c>
      <c r="H246" s="1">
        <f t="shared" si="140"/>
        <v>0.15471041204270519</v>
      </c>
      <c r="I246" s="1">
        <f t="shared" si="140"/>
        <v>1.6048395034482743E-2</v>
      </c>
      <c r="J246" s="1">
        <f t="shared" si="140"/>
        <v>3.217438917673654E-2</v>
      </c>
      <c r="K246" s="1">
        <f t="shared" si="140"/>
        <v>2.4925533946121625E-2</v>
      </c>
      <c r="L246" s="1">
        <f t="shared" si="140"/>
        <v>6.501302511763174E-2</v>
      </c>
      <c r="M246" s="1">
        <f t="shared" si="140"/>
        <v>8.099099542749677E-2</v>
      </c>
      <c r="N246" s="1">
        <f t="shared" si="140"/>
        <v>5.0275861794878862E-2</v>
      </c>
      <c r="O246" s="1">
        <f t="shared" si="140"/>
        <v>0.1017815868829608</v>
      </c>
      <c r="P246" s="1">
        <f t="shared" si="140"/>
        <v>2.9684989414934693E-2</v>
      </c>
      <c r="Q246" s="1">
        <f t="shared" si="140"/>
        <v>4.2043204213539909E-2</v>
      </c>
      <c r="R246" s="1">
        <f t="shared" si="141"/>
        <v>0.10673574968457467</v>
      </c>
      <c r="S246" s="1">
        <f t="shared" si="141"/>
        <v>0.23827282787480542</v>
      </c>
      <c r="T246" s="1">
        <f t="shared" si="141"/>
        <v>0.14305676406357359</v>
      </c>
      <c r="U246" s="1">
        <f t="shared" si="141"/>
        <v>0.16403288358373969</v>
      </c>
      <c r="V246" s="1">
        <f t="shared" si="141"/>
        <v>0.16671606068022449</v>
      </c>
    </row>
    <row r="247" spans="3:22" x14ac:dyDescent="0.3">
      <c r="C247" s="14">
        <v>64</v>
      </c>
      <c r="D247" s="32" t="s">
        <v>17</v>
      </c>
      <c r="E247" s="1"/>
      <c r="F247" s="1">
        <f t="shared" si="139"/>
        <v>2.5524481405482913E-2</v>
      </c>
      <c r="G247" s="1">
        <f t="shared" si="140"/>
        <v>3.4235233050184721E-2</v>
      </c>
      <c r="H247" s="1">
        <f t="shared" si="140"/>
        <v>-4.0536451371465776E-2</v>
      </c>
      <c r="I247" s="1">
        <f t="shared" si="140"/>
        <v>0.15348266918653897</v>
      </c>
      <c r="J247" s="1">
        <f t="shared" si="140"/>
        <v>1.5668963465862884E-2</v>
      </c>
      <c r="K247" s="1">
        <f t="shared" si="140"/>
        <v>0.12228703310075018</v>
      </c>
      <c r="L247" s="1">
        <f t="shared" si="140"/>
        <v>8.4666120447503213E-2</v>
      </c>
      <c r="M247" s="1">
        <f t="shared" si="140"/>
        <v>-4.0911263410959853E-3</v>
      </c>
      <c r="N247" s="1">
        <f t="shared" si="140"/>
        <v>-6.5420069171130635E-2</v>
      </c>
      <c r="O247" s="1">
        <f t="shared" si="140"/>
        <v>0.22517564349398822</v>
      </c>
      <c r="P247" s="1">
        <f t="shared" si="140"/>
        <v>-0.21104495407170654</v>
      </c>
      <c r="Q247" s="1">
        <f t="shared" si="140"/>
        <v>4.4804681565317139E-2</v>
      </c>
      <c r="R247" s="1">
        <f t="shared" si="141"/>
        <v>4.3765182439983397E-2</v>
      </c>
      <c r="S247" s="1">
        <f t="shared" si="141"/>
        <v>7.7674305501864938E-2</v>
      </c>
      <c r="T247" s="1">
        <f t="shared" si="141"/>
        <v>0.33479104750173416</v>
      </c>
      <c r="U247" s="1">
        <f t="shared" si="141"/>
        <v>9.6787656848129622E-4</v>
      </c>
      <c r="V247" s="1">
        <f t="shared" si="141"/>
        <v>0.2046077857479065</v>
      </c>
    </row>
    <row r="248" spans="3:22" x14ac:dyDescent="0.3">
      <c r="C248" s="14">
        <v>65</v>
      </c>
      <c r="D248" s="30" t="s">
        <v>18</v>
      </c>
      <c r="E248" s="1"/>
      <c r="F248" s="1">
        <f t="shared" si="139"/>
        <v>0.57763479440339704</v>
      </c>
      <c r="G248" s="1">
        <f t="shared" si="140"/>
        <v>-2.9722413358050037E-2</v>
      </c>
      <c r="H248" s="1">
        <f t="shared" si="140"/>
        <v>6.8344215590633084E-2</v>
      </c>
      <c r="I248" s="1">
        <f t="shared" si="140"/>
        <v>0.15360680831268225</v>
      </c>
      <c r="J248" s="1">
        <f t="shared" si="140"/>
        <v>3.2429091115559583E-2</v>
      </c>
      <c r="K248" s="1">
        <f t="shared" si="140"/>
        <v>6.4772082696180178E-2</v>
      </c>
      <c r="L248" s="1">
        <f t="shared" si="140"/>
        <v>-1.8995044843869269E-2</v>
      </c>
      <c r="M248" s="1">
        <f t="shared" si="140"/>
        <v>-3.8583787202595476E-2</v>
      </c>
      <c r="N248" s="1">
        <f t="shared" si="140"/>
        <v>3.8858168576123786E-2</v>
      </c>
      <c r="O248" s="1">
        <f t="shared" si="140"/>
        <v>-0.10804529289884213</v>
      </c>
      <c r="P248" s="1">
        <f t="shared" si="140"/>
        <v>-1.5094891198654814E-3</v>
      </c>
      <c r="Q248" s="1">
        <f t="shared" si="140"/>
        <v>-7.5613166125411913E-2</v>
      </c>
      <c r="R248" s="1">
        <f t="shared" si="141"/>
        <v>1.7194009221604523E-2</v>
      </c>
      <c r="S248" s="1">
        <f t="shared" si="141"/>
        <v>-9.7147264356955976E-3</v>
      </c>
      <c r="T248" s="1">
        <f t="shared" si="141"/>
        <v>-0.23493931195025308</v>
      </c>
      <c r="U248" s="1">
        <f t="shared" si="141"/>
        <v>-3.1619103567112949E-2</v>
      </c>
      <c r="V248" s="1">
        <f t="shared" si="141"/>
        <v>-9.6418823381278274E-2</v>
      </c>
    </row>
    <row r="249" spans="3:22" x14ac:dyDescent="0.3">
      <c r="C249" s="14">
        <v>71</v>
      </c>
      <c r="D249" s="32" t="s">
        <v>41</v>
      </c>
      <c r="E249" s="1"/>
      <c r="F249" s="1">
        <f t="shared" si="139"/>
        <v>6.3948137153145845E-2</v>
      </c>
      <c r="G249" s="1">
        <f t="shared" si="140"/>
        <v>7.8740054100899792E-2</v>
      </c>
      <c r="H249" s="1">
        <f t="shared" si="140"/>
        <v>8.7954057156020671E-2</v>
      </c>
      <c r="I249" s="1">
        <f t="shared" si="140"/>
        <v>0.12554457118907925</v>
      </c>
      <c r="J249" s="1">
        <f t="shared" si="140"/>
        <v>7.9783056944658259E-2</v>
      </c>
      <c r="K249" s="1">
        <f t="shared" si="140"/>
        <v>0.14376570024985735</v>
      </c>
      <c r="L249" s="1">
        <f t="shared" si="140"/>
        <v>6.1650705074127288E-2</v>
      </c>
      <c r="M249" s="1">
        <f t="shared" si="140"/>
        <v>0.1385713555356991</v>
      </c>
      <c r="N249" s="1">
        <f t="shared" si="140"/>
        <v>6.2870136863499626E-2</v>
      </c>
      <c r="O249" s="1">
        <f t="shared" si="140"/>
        <v>3.890703613135349E-2</v>
      </c>
      <c r="P249" s="1">
        <f t="shared" si="140"/>
        <v>6.8484233072352074E-2</v>
      </c>
      <c r="Q249" s="1">
        <f t="shared" si="140"/>
        <v>8.6364678510523651E-2</v>
      </c>
      <c r="R249" s="1">
        <f t="shared" si="141"/>
        <v>-4.2733919039052881E-2</v>
      </c>
      <c r="S249" s="1">
        <f t="shared" si="141"/>
        <v>-7.7548422255603322E-3</v>
      </c>
      <c r="T249" s="1">
        <f t="shared" si="141"/>
        <v>0.32228663638055077</v>
      </c>
      <c r="U249" s="1">
        <f t="shared" si="141"/>
        <v>9.6477001338058255E-2</v>
      </c>
      <c r="V249" s="1">
        <f t="shared" si="141"/>
        <v>5.9267707616759813E-2</v>
      </c>
    </row>
    <row r="250" spans="3:22" x14ac:dyDescent="0.3">
      <c r="C250" s="14">
        <v>75</v>
      </c>
      <c r="D250" s="30" t="s">
        <v>19</v>
      </c>
      <c r="E250" s="1"/>
      <c r="F250" s="1">
        <f t="shared" si="139"/>
        <v>6.5034627936158884E-2</v>
      </c>
      <c r="G250" s="1">
        <f t="shared" si="140"/>
        <v>3.2774908361479449E-2</v>
      </c>
      <c r="H250" s="1">
        <f t="shared" si="140"/>
        <v>0.29216618663826366</v>
      </c>
      <c r="I250" s="1">
        <f t="shared" si="140"/>
        <v>0.22546625210298199</v>
      </c>
      <c r="J250" s="1">
        <f t="shared" si="140"/>
        <v>0.1828894432309156</v>
      </c>
      <c r="K250" s="1">
        <f t="shared" si="140"/>
        <v>0.11812748292193387</v>
      </c>
      <c r="L250" s="1">
        <f t="shared" si="140"/>
        <v>8.8309175095580894E-2</v>
      </c>
      <c r="M250" s="1">
        <f t="shared" si="140"/>
        <v>5.8553389158742197E-2</v>
      </c>
      <c r="N250" s="1">
        <f t="shared" si="140"/>
        <v>0.11741462253462642</v>
      </c>
      <c r="O250" s="1">
        <f t="shared" si="140"/>
        <v>8.4202848212983294E-2</v>
      </c>
      <c r="P250" s="1">
        <f t="shared" si="140"/>
        <v>0.25260455359003364</v>
      </c>
      <c r="Q250" s="1">
        <f t="shared" si="140"/>
        <v>0.24141959882867958</v>
      </c>
      <c r="R250" s="1">
        <f t="shared" si="141"/>
        <v>0.11382176912277719</v>
      </c>
      <c r="S250" s="1">
        <f t="shared" si="141"/>
        <v>2.6092877430556216E-2</v>
      </c>
      <c r="T250" s="1">
        <f t="shared" si="141"/>
        <v>3.6629193338238997E-2</v>
      </c>
      <c r="U250" s="1">
        <f t="shared" si="141"/>
        <v>6.8709125297159002E-2</v>
      </c>
      <c r="V250" s="1">
        <f t="shared" si="141"/>
        <v>5.4271201766711075E-2</v>
      </c>
    </row>
    <row r="251" spans="3:22" x14ac:dyDescent="0.3">
      <c r="C251" s="14">
        <v>80</v>
      </c>
      <c r="D251" s="32" t="s">
        <v>42</v>
      </c>
      <c r="E251" s="1"/>
      <c r="F251" s="1">
        <f t="shared" si="139"/>
        <v>-0.10703076050890947</v>
      </c>
      <c r="G251" s="1">
        <f t="shared" si="140"/>
        <v>7.3714332502737179E-2</v>
      </c>
      <c r="H251" s="1">
        <f t="shared" si="140"/>
        <v>0.17010734714116582</v>
      </c>
      <c r="I251" s="1">
        <f t="shared" si="140"/>
        <v>0.17709658003657713</v>
      </c>
      <c r="J251" s="1">
        <f t="shared" si="140"/>
        <v>0.19681074960306089</v>
      </c>
      <c r="K251" s="1">
        <f t="shared" si="140"/>
        <v>0.13408095067312598</v>
      </c>
      <c r="L251" s="1">
        <f t="shared" si="140"/>
        <v>0.10318603834817264</v>
      </c>
      <c r="M251" s="1">
        <f t="shared" si="140"/>
        <v>8.4243579917900213E-2</v>
      </c>
      <c r="N251" s="1">
        <f t="shared" si="140"/>
        <v>0.17003523372972551</v>
      </c>
      <c r="O251" s="1">
        <f t="shared" si="140"/>
        <v>6.4968029718664777E-2</v>
      </c>
      <c r="P251" s="1">
        <f t="shared" si="140"/>
        <v>0.21818701274673646</v>
      </c>
      <c r="Q251" s="1">
        <f t="shared" si="140"/>
        <v>0.12236318761988385</v>
      </c>
      <c r="R251" s="1">
        <f t="shared" si="141"/>
        <v>0.17093980817079091</v>
      </c>
      <c r="S251" s="1">
        <f t="shared" si="141"/>
        <v>-7.2715915760794947E-2</v>
      </c>
      <c r="T251" s="1">
        <f t="shared" si="141"/>
        <v>3.2601837553891011E-2</v>
      </c>
      <c r="U251" s="1">
        <f t="shared" si="141"/>
        <v>8.2145638057225856E-2</v>
      </c>
      <c r="V251" s="1">
        <f t="shared" si="141"/>
        <v>2.7612375242598963E-2</v>
      </c>
    </row>
    <row r="252" spans="3:22" x14ac:dyDescent="0.3">
      <c r="C252" s="14">
        <v>85</v>
      </c>
      <c r="D252" s="32" t="s">
        <v>43</v>
      </c>
      <c r="E252" s="1"/>
      <c r="F252" s="1">
        <f t="shared" si="139"/>
        <v>-9.8373338467083737E-2</v>
      </c>
      <c r="G252" s="1">
        <f t="shared" si="140"/>
        <v>9.9155178428103952E-2</v>
      </c>
      <c r="H252" s="1">
        <f t="shared" si="140"/>
        <v>0.31848202347598753</v>
      </c>
      <c r="I252" s="1">
        <f t="shared" si="140"/>
        <v>0.18601640655576435</v>
      </c>
      <c r="J252" s="1">
        <f t="shared" si="140"/>
        <v>0.12067716490297697</v>
      </c>
      <c r="K252" s="1">
        <f t="shared" si="140"/>
        <v>6.0016831396612291E-2</v>
      </c>
      <c r="L252" s="1">
        <f t="shared" si="140"/>
        <v>6.5339278265518441E-2</v>
      </c>
      <c r="M252" s="1">
        <f t="shared" si="140"/>
        <v>5.5597726949974779E-2</v>
      </c>
      <c r="N252" s="1">
        <f t="shared" si="140"/>
        <v>0.10304453077196296</v>
      </c>
      <c r="O252" s="1">
        <f t="shared" si="140"/>
        <v>2.7866334298412898E-2</v>
      </c>
      <c r="P252" s="1">
        <f t="shared" si="140"/>
        <v>0.32698301447886657</v>
      </c>
      <c r="Q252" s="1">
        <f t="shared" si="140"/>
        <v>4.4049954192165952E-2</v>
      </c>
      <c r="R252" s="1">
        <f t="shared" si="141"/>
        <v>2.5417348585166089E-3</v>
      </c>
      <c r="S252" s="1">
        <f t="shared" si="141"/>
        <v>6.799607888703485E-2</v>
      </c>
      <c r="T252" s="1">
        <f t="shared" si="141"/>
        <v>-2.275422567055152E-2</v>
      </c>
      <c r="U252" s="1">
        <f t="shared" si="141"/>
        <v>9.6560251281062603E-2</v>
      </c>
      <c r="V252" s="1">
        <f t="shared" si="141"/>
        <v>6.0438050044800518E-2</v>
      </c>
    </row>
    <row r="253" spans="3:22" x14ac:dyDescent="0.3">
      <c r="C253" s="14">
        <v>91</v>
      </c>
      <c r="D253" s="32" t="s">
        <v>20</v>
      </c>
      <c r="E253" s="1"/>
      <c r="F253" s="1">
        <f t="shared" si="139"/>
        <v>0.10858266736006961</v>
      </c>
      <c r="G253" s="1">
        <f t="shared" si="140"/>
        <v>6.5713647436178579E-3</v>
      </c>
      <c r="H253" s="1">
        <f t="shared" si="140"/>
        <v>0.23723485513342535</v>
      </c>
      <c r="I253" s="1">
        <f t="shared" si="140"/>
        <v>2.0839576796229053E-2</v>
      </c>
      <c r="J253" s="1">
        <f t="shared" si="140"/>
        <v>0.11230766489384281</v>
      </c>
      <c r="K253" s="1">
        <f t="shared" si="140"/>
        <v>0.10169768130941881</v>
      </c>
      <c r="L253" s="1">
        <f t="shared" si="140"/>
        <v>5.8138537219897923E-2</v>
      </c>
      <c r="M253" s="1">
        <f t="shared" si="140"/>
        <v>0.12372765211972814</v>
      </c>
      <c r="N253" s="1">
        <f t="shared" si="140"/>
        <v>5.641551373636311E-2</v>
      </c>
      <c r="O253" s="1">
        <f t="shared" si="140"/>
        <v>3.1104508737215042E-2</v>
      </c>
      <c r="P253" s="1">
        <f t="shared" si="140"/>
        <v>8.8282301388929785E-2</v>
      </c>
      <c r="Q253" s="1">
        <f t="shared" si="140"/>
        <v>6.0143324793275443E-2</v>
      </c>
      <c r="R253" s="1">
        <f t="shared" si="141"/>
        <v>3.6429492861465684E-2</v>
      </c>
      <c r="S253" s="1">
        <f t="shared" si="141"/>
        <v>9.593535580000534E-2</v>
      </c>
      <c r="T253" s="1">
        <f t="shared" si="141"/>
        <v>6.5425329310837999E-2</v>
      </c>
      <c r="U253" s="1">
        <f t="shared" si="141"/>
        <v>0.10831997981885078</v>
      </c>
      <c r="V253" s="1">
        <f t="shared" si="141"/>
        <v>0.12995017747199977</v>
      </c>
    </row>
    <row r="254" spans="3:22" ht="15" thickBot="1" x14ac:dyDescent="0.35">
      <c r="C254" s="11"/>
      <c r="D254" s="33" t="s">
        <v>46</v>
      </c>
      <c r="E254" s="37"/>
      <c r="F254" s="37">
        <f t="shared" si="139"/>
        <v>8.3975062924944055E-2</v>
      </c>
      <c r="G254" s="37">
        <f t="shared" si="140"/>
        <v>6.4944890966711188E-2</v>
      </c>
      <c r="H254" s="37">
        <f t="shared" si="140"/>
        <v>0.1055840810190265</v>
      </c>
      <c r="I254" s="37">
        <f t="shared" si="140"/>
        <v>0.10981909062481354</v>
      </c>
      <c r="J254" s="37">
        <f t="shared" si="140"/>
        <v>5.4811169075841049E-2</v>
      </c>
      <c r="K254" s="37">
        <f t="shared" si="140"/>
        <v>5.4161913550324625E-2</v>
      </c>
      <c r="L254" s="37">
        <f t="shared" si="140"/>
        <v>6.9091632818919502E-2</v>
      </c>
      <c r="M254" s="37">
        <f t="shared" si="140"/>
        <v>7.147037314631155E-2</v>
      </c>
      <c r="N254" s="37">
        <f t="shared" si="140"/>
        <v>9.3318461067650738E-2</v>
      </c>
      <c r="O254" s="37">
        <f t="shared" si="140"/>
        <v>4.8608371057280442E-2</v>
      </c>
      <c r="P254" s="37">
        <f t="shared" si="140"/>
        <v>8.9931975720608959E-2</v>
      </c>
      <c r="Q254" s="37">
        <f t="shared" si="140"/>
        <v>6.5361072784791086E-2</v>
      </c>
      <c r="R254" s="37">
        <f t="shared" si="141"/>
        <v>5.2996734837148063E-2</v>
      </c>
      <c r="S254" s="37">
        <f t="shared" si="141"/>
        <v>4.4274561032597637E-2</v>
      </c>
      <c r="T254" s="37">
        <f t="shared" si="141"/>
        <v>8.9678930970125803E-2</v>
      </c>
      <c r="U254" s="37">
        <f>(U79/U36)/(T79/T36)-1</f>
        <v>9.0673463493629258E-2</v>
      </c>
      <c r="V254" s="37">
        <f>(V79/V36)/(U79/U36)-1</f>
        <v>7.7001281425664647E-2</v>
      </c>
    </row>
    <row r="255" spans="3:22" ht="15" thickTop="1" x14ac:dyDescent="0.3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rowBreaks count="4" manualBreakCount="4">
    <brk id="43" max="16383" man="1"/>
    <brk id="84" max="16383" man="1"/>
    <brk id="128" max="16383" man="1"/>
    <brk id="171" max="16383" man="1"/>
  </rowBreaks>
  <colBreaks count="1" manualBreakCount="1">
    <brk id="17" max="1048575" man="1"/>
  </colBreaks>
  <cellWatches>
    <cellWatch r="D98"/>
    <cellWatch r="E98"/>
    <cellWatch r="F98"/>
    <cellWatch r="G98"/>
    <cellWatch r="D99"/>
    <cellWatch r="E99"/>
    <cellWatch r="F99"/>
    <cellWatch r="G99"/>
    <cellWatch r="D100"/>
    <cellWatch r="E100"/>
    <cellWatch r="F100"/>
    <cellWatch r="G100"/>
    <cellWatch r="D101"/>
    <cellWatch r="E101"/>
    <cellWatch r="F101"/>
    <cellWatch r="G101"/>
    <cellWatch r="D102"/>
    <cellWatch r="E102"/>
    <cellWatch r="F102"/>
    <cellWatch r="G102"/>
    <cellWatch r="D103"/>
    <cellWatch r="E103"/>
    <cellWatch r="F103"/>
    <cellWatch r="G103"/>
    <cellWatch r="D104"/>
    <cellWatch r="E104"/>
    <cellWatch r="F104"/>
    <cellWatch r="G104"/>
    <cellWatch r="D105"/>
    <cellWatch r="E105"/>
    <cellWatch r="F105"/>
    <cellWatch r="G105"/>
    <cellWatch r="D106"/>
    <cellWatch r="E106"/>
    <cellWatch r="F106"/>
    <cellWatch r="G106"/>
    <cellWatch r="D107"/>
    <cellWatch r="E107"/>
    <cellWatch r="F107"/>
    <cellWatch r="G107"/>
    <cellWatch r="D108"/>
    <cellWatch r="E108"/>
    <cellWatch r="F108"/>
    <cellWatch r="G108"/>
    <cellWatch r="D109"/>
    <cellWatch r="E109"/>
    <cellWatch r="F109"/>
    <cellWatch r="G109"/>
    <cellWatch r="D110"/>
    <cellWatch r="E110"/>
    <cellWatch r="F110"/>
    <cellWatch r="G110"/>
    <cellWatch r="D111"/>
    <cellWatch r="E111"/>
    <cellWatch r="F111"/>
    <cellWatch r="G111"/>
    <cellWatch r="D112"/>
    <cellWatch r="E112"/>
    <cellWatch r="F112"/>
    <cellWatch r="G112"/>
    <cellWatch r="D113"/>
    <cellWatch r="E113"/>
    <cellWatch r="F113"/>
    <cellWatch r="G113"/>
    <cellWatch r="D114"/>
    <cellWatch r="E114"/>
    <cellWatch r="F114"/>
    <cellWatch r="G114"/>
    <cellWatch r="D115"/>
    <cellWatch r="E115"/>
    <cellWatch r="F115"/>
    <cellWatch r="G115"/>
    <cellWatch r="D116"/>
    <cellWatch r="E116"/>
    <cellWatch r="F116"/>
    <cellWatch r="G116"/>
    <cellWatch r="D117"/>
    <cellWatch r="E117"/>
    <cellWatch r="F117"/>
    <cellWatch r="G117"/>
    <cellWatch r="D118"/>
    <cellWatch r="E118"/>
    <cellWatch r="F118"/>
    <cellWatch r="G118"/>
    <cellWatch r="D119"/>
    <cellWatch r="E119"/>
    <cellWatch r="F119"/>
    <cellWatch r="G119"/>
    <cellWatch r="D120"/>
    <cellWatch r="E120"/>
    <cellWatch r="F120"/>
    <cellWatch r="G120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3:W168"/>
  <sheetViews>
    <sheetView topLeftCell="O111" zoomScale="120" zoomScaleNormal="120" zoomScaleSheetLayoutView="70" workbookViewId="0">
      <selection activeCell="AA124" sqref="AA124"/>
    </sheetView>
  </sheetViews>
  <sheetFormatPr baseColWidth="10" defaultColWidth="9.21875" defaultRowHeight="14.4" x14ac:dyDescent="0.3"/>
  <cols>
    <col min="1" max="1" width="8.77734375" customWidth="1"/>
    <col min="2" max="2" width="2.44140625" customWidth="1"/>
    <col min="4" max="4" width="21.44140625" customWidth="1"/>
    <col min="5" max="5" width="12.5546875" bestFit="1" customWidth="1"/>
    <col min="6" max="6" width="13.21875" customWidth="1"/>
    <col min="7" max="9" width="11.77734375" bestFit="1" customWidth="1"/>
    <col min="10" max="10" width="13.21875" customWidth="1"/>
    <col min="11" max="11" width="12.77734375" customWidth="1"/>
    <col min="12" max="12" width="13.21875" customWidth="1"/>
    <col min="13" max="13" width="12.77734375" bestFit="1" customWidth="1"/>
    <col min="14" max="14" width="13.21875" customWidth="1"/>
    <col min="15" max="16" width="13.21875" bestFit="1" customWidth="1"/>
    <col min="19" max="19" width="9.6640625" customWidth="1"/>
    <col min="20" max="22" width="10.77734375" bestFit="1" customWidth="1"/>
  </cols>
  <sheetData>
    <row r="3" spans="1:23" x14ac:dyDescent="0.3">
      <c r="F3" s="3" t="s">
        <v>22</v>
      </c>
    </row>
    <row r="4" spans="1:23" x14ac:dyDescent="0.3">
      <c r="F4" t="s">
        <v>23</v>
      </c>
    </row>
    <row r="6" spans="1:23" x14ac:dyDescent="0.3">
      <c r="C6" s="4" t="s">
        <v>52</v>
      </c>
    </row>
    <row r="7" spans="1:23" x14ac:dyDescent="0.3">
      <c r="C7" s="5" t="s">
        <v>25</v>
      </c>
    </row>
    <row r="8" spans="1:23" x14ac:dyDescent="0.3">
      <c r="C8" s="5"/>
    </row>
    <row r="9" spans="1:23" x14ac:dyDescent="0.3">
      <c r="C9" s="6"/>
    </row>
    <row r="10" spans="1:23" ht="23.25" customHeight="1" x14ac:dyDescent="0.3">
      <c r="C10" s="7"/>
      <c r="R10" s="50"/>
      <c r="T10" s="50"/>
      <c r="U10" s="50">
        <v>45901</v>
      </c>
      <c r="V10" s="50">
        <v>45901</v>
      </c>
    </row>
    <row r="11" spans="1:23" ht="7.5" customHeight="1" x14ac:dyDescent="0.3">
      <c r="B11" s="8"/>
      <c r="C11" s="9"/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3" ht="15" thickBot="1" x14ac:dyDescent="0.35">
      <c r="B12" s="11"/>
      <c r="C12" s="12"/>
      <c r="D12" s="11"/>
      <c r="E12" s="13">
        <v>2007</v>
      </c>
      <c r="F12" s="13">
        <v>2008</v>
      </c>
      <c r="G12" s="13">
        <v>2009</v>
      </c>
      <c r="H12" s="13">
        <v>2010</v>
      </c>
      <c r="I12" s="13">
        <v>2011</v>
      </c>
      <c r="J12" s="13">
        <v>2012</v>
      </c>
      <c r="K12" s="13">
        <v>2013</v>
      </c>
      <c r="L12" s="13">
        <v>2014</v>
      </c>
      <c r="M12" s="13">
        <v>2015</v>
      </c>
      <c r="N12" s="13">
        <v>2016</v>
      </c>
      <c r="O12" s="13">
        <v>2017</v>
      </c>
      <c r="P12" s="13">
        <v>2018</v>
      </c>
      <c r="Q12" s="13">
        <v>2019</v>
      </c>
      <c r="R12" s="13">
        <v>2020</v>
      </c>
      <c r="S12" s="13">
        <v>2021</v>
      </c>
      <c r="T12" s="13">
        <v>2022</v>
      </c>
      <c r="U12" s="13">
        <v>2023</v>
      </c>
      <c r="V12" s="13">
        <v>2024</v>
      </c>
      <c r="W12" t="s">
        <v>21</v>
      </c>
    </row>
    <row r="13" spans="1:23" ht="15" thickTop="1" x14ac:dyDescent="0.3">
      <c r="B13" s="14"/>
      <c r="C13" s="15"/>
      <c r="D13" s="16"/>
    </row>
    <row r="14" spans="1:23" x14ac:dyDescent="0.3">
      <c r="A14">
        <v>1</v>
      </c>
      <c r="B14" s="14"/>
      <c r="C14" s="17" t="s">
        <v>26</v>
      </c>
      <c r="D14" s="18"/>
      <c r="E14" s="19">
        <v>4483.4494526448307</v>
      </c>
      <c r="F14" s="19">
        <v>4586.0839819251314</v>
      </c>
      <c r="G14" s="19">
        <v>4837.0669162563363</v>
      </c>
      <c r="H14" s="19">
        <v>4725.4388535045318</v>
      </c>
      <c r="I14" s="19">
        <v>4814.1504615865988</v>
      </c>
      <c r="J14" s="19">
        <v>4914.1823590422091</v>
      </c>
      <c r="K14" s="19">
        <v>4666.5617531630423</v>
      </c>
      <c r="L14" s="19">
        <v>4740.5677119252377</v>
      </c>
      <c r="M14" s="19">
        <v>4668.0845515898727</v>
      </c>
      <c r="N14" s="19">
        <v>4730.8920152210248</v>
      </c>
      <c r="O14" s="19">
        <v>4792.0579882601514</v>
      </c>
      <c r="P14" s="19">
        <v>4809.038612096715</v>
      </c>
      <c r="Q14" s="38">
        <v>5094.349751837085</v>
      </c>
      <c r="R14" s="28">
        <v>5024.5653358013114</v>
      </c>
      <c r="S14" s="28">
        <v>4897.5687081992328</v>
      </c>
      <c r="T14" s="28">
        <v>5023.521090284099</v>
      </c>
      <c r="U14" s="28">
        <v>5287.7770573081307</v>
      </c>
      <c r="V14" s="28">
        <v>5527.5480939158615</v>
      </c>
      <c r="W14" s="1"/>
    </row>
    <row r="15" spans="1:23" x14ac:dyDescent="0.3">
      <c r="A15">
        <v>2</v>
      </c>
      <c r="B15" s="14"/>
      <c r="C15" s="17" t="s">
        <v>27</v>
      </c>
      <c r="D15" s="18"/>
      <c r="E15" s="19">
        <v>1735.3916995681498</v>
      </c>
      <c r="F15" s="19">
        <v>1859.145579969646</v>
      </c>
      <c r="G15" s="19">
        <v>1753.8476768961325</v>
      </c>
      <c r="H15" s="19">
        <v>1785.3117930012777</v>
      </c>
      <c r="I15" s="19">
        <v>1795.1828216137378</v>
      </c>
      <c r="J15" s="19">
        <v>1959.4217363921662</v>
      </c>
      <c r="K15" s="19">
        <v>2494.1596369232388</v>
      </c>
      <c r="L15" s="19">
        <v>2667.6690405357645</v>
      </c>
      <c r="M15" s="19">
        <v>2846.2663118264991</v>
      </c>
      <c r="N15" s="19">
        <v>2982.5081859798879</v>
      </c>
      <c r="O15" s="19">
        <v>3155.5499314611134</v>
      </c>
      <c r="P15" s="19">
        <v>3218.3387496583159</v>
      </c>
      <c r="Q15" s="38">
        <v>3436.316215725275</v>
      </c>
      <c r="R15" s="28">
        <v>2423.3261168466402</v>
      </c>
      <c r="S15" s="28">
        <v>2916.1175479208732</v>
      </c>
      <c r="T15" s="28">
        <v>3174.8029246066571</v>
      </c>
      <c r="U15" s="28">
        <v>3340.9915746256293</v>
      </c>
      <c r="V15" s="28">
        <v>3453.7357593263387</v>
      </c>
      <c r="W15" s="1"/>
    </row>
    <row r="16" spans="1:23" x14ac:dyDescent="0.3">
      <c r="A16">
        <v>3</v>
      </c>
      <c r="B16" s="14"/>
      <c r="C16" s="17" t="s">
        <v>28</v>
      </c>
      <c r="D16" s="18"/>
      <c r="E16" s="19">
        <v>8958.8379843299099</v>
      </c>
      <c r="F16" s="19">
        <v>9658.1105230507164</v>
      </c>
      <c r="G16" s="19">
        <v>9105.2007011975056</v>
      </c>
      <c r="H16" s="19">
        <v>9156.4646704627885</v>
      </c>
      <c r="I16" s="19">
        <v>9252.54250645297</v>
      </c>
      <c r="J16" s="19">
        <v>9496.4629047790186</v>
      </c>
      <c r="K16" s="19">
        <v>9534.5457285411121</v>
      </c>
      <c r="L16" s="19">
        <v>9816.6294660812837</v>
      </c>
      <c r="M16" s="19">
        <v>10061.403016740796</v>
      </c>
      <c r="N16" s="19">
        <v>10519.553020678253</v>
      </c>
      <c r="O16" s="19">
        <v>11052.002710767463</v>
      </c>
      <c r="P16" s="19">
        <v>11145.300512782567</v>
      </c>
      <c r="Q16" s="38">
        <v>11699.835287999726</v>
      </c>
      <c r="R16" s="28">
        <v>11034.610751446578</v>
      </c>
      <c r="S16" s="28">
        <v>11833.452567475337</v>
      </c>
      <c r="T16" s="28">
        <v>12260.294878269806</v>
      </c>
      <c r="U16" s="28">
        <v>12675.462851337013</v>
      </c>
      <c r="V16" s="28">
        <v>13189.038480152249</v>
      </c>
      <c r="W16" s="1"/>
    </row>
    <row r="17" spans="1:22" x14ac:dyDescent="0.3">
      <c r="B17" s="14"/>
      <c r="C17" s="17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38"/>
      <c r="R17" s="28"/>
      <c r="S17" s="28"/>
      <c r="T17" s="28"/>
      <c r="U17" s="28"/>
      <c r="V17" s="28"/>
    </row>
    <row r="18" spans="1:22" x14ac:dyDescent="0.3">
      <c r="A18">
        <v>97</v>
      </c>
      <c r="B18" s="14"/>
      <c r="C18" s="20" t="s">
        <v>29</v>
      </c>
      <c r="D18" s="18"/>
      <c r="E18" s="19">
        <v>-253.51763578791349</v>
      </c>
      <c r="F18" s="19">
        <v>-295.82372357344138</v>
      </c>
      <c r="G18" s="19">
        <v>-277.77447039616084</v>
      </c>
      <c r="H18" s="19">
        <v>-294.97812219689899</v>
      </c>
      <c r="I18" s="19">
        <v>-313.73420146717422</v>
      </c>
      <c r="J18" s="19">
        <v>-338.62757146181627</v>
      </c>
      <c r="K18" s="19">
        <v>-336.62701888642232</v>
      </c>
      <c r="L18" s="19">
        <v>-357.5765320504845</v>
      </c>
      <c r="M18" s="19">
        <v>-356.76326108836912</v>
      </c>
      <c r="N18" s="19">
        <v>-423.10358158936913</v>
      </c>
      <c r="O18" s="19">
        <v>-492.29055463230259</v>
      </c>
      <c r="P18" s="19">
        <v>-448.29919781435615</v>
      </c>
      <c r="Q18" s="38">
        <v>-556.7786277673315</v>
      </c>
      <c r="R18" s="28">
        <v>-663.65604221722458</v>
      </c>
      <c r="S18" s="28">
        <v>-721.58622581377756</v>
      </c>
      <c r="T18" s="28">
        <v>-767.9035226548815</v>
      </c>
      <c r="U18" s="28">
        <v>-729.87511866734928</v>
      </c>
      <c r="V18" s="28">
        <v>-777.15665067824909</v>
      </c>
    </row>
    <row r="19" spans="1:22" x14ac:dyDescent="0.3">
      <c r="B19" s="14"/>
      <c r="C19" s="21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38"/>
      <c r="R19" s="28"/>
      <c r="S19" s="28"/>
      <c r="T19" s="28"/>
      <c r="U19" s="28"/>
      <c r="V19" s="28"/>
    </row>
    <row r="20" spans="1:22" x14ac:dyDescent="0.3">
      <c r="B20" s="14"/>
      <c r="C20" s="17" t="s">
        <v>30</v>
      </c>
      <c r="D20" s="18"/>
      <c r="E20" s="19">
        <v>14924.161500754977</v>
      </c>
      <c r="F20" s="19">
        <v>15807.516361372052</v>
      </c>
      <c r="G20" s="19">
        <v>15418.340823953813</v>
      </c>
      <c r="H20" s="19">
        <v>15372.2371947717</v>
      </c>
      <c r="I20" s="19">
        <v>15548.141588186132</v>
      </c>
      <c r="J20" s="19">
        <v>16031.439428751577</v>
      </c>
      <c r="K20" s="19">
        <v>16358.640099740973</v>
      </c>
      <c r="L20" s="19">
        <v>16867.289686491804</v>
      </c>
      <c r="M20" s="19">
        <v>17218.990619068798</v>
      </c>
      <c r="N20" s="19">
        <v>17809.849640289794</v>
      </c>
      <c r="O20" s="19">
        <v>18507.320075856427</v>
      </c>
      <c r="P20" s="19">
        <v>18724.378676723245</v>
      </c>
      <c r="Q20" s="38">
        <v>19673.722627794752</v>
      </c>
      <c r="R20" s="28">
        <v>17818.846161877304</v>
      </c>
      <c r="S20" s="28">
        <v>18925.552597781665</v>
      </c>
      <c r="T20" s="28">
        <v>19690.715370505684</v>
      </c>
      <c r="U20" s="28">
        <v>20574.35636460342</v>
      </c>
      <c r="V20" s="28">
        <v>21393.165682716201</v>
      </c>
    </row>
    <row r="21" spans="1:22" x14ac:dyDescent="0.3">
      <c r="B21" s="14"/>
      <c r="C21" s="21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38"/>
      <c r="R21" s="28"/>
      <c r="S21" s="28"/>
      <c r="T21" s="28"/>
      <c r="U21" s="28"/>
      <c r="V21" s="28"/>
    </row>
    <row r="22" spans="1:22" x14ac:dyDescent="0.3">
      <c r="B22" s="14"/>
      <c r="C22" s="17" t="s">
        <v>31</v>
      </c>
      <c r="D22" s="18"/>
      <c r="E22" s="19">
        <v>1049.9266788587063</v>
      </c>
      <c r="F22" s="19">
        <v>1238.8536597031159</v>
      </c>
      <c r="G22" s="19">
        <v>949.80380490336711</v>
      </c>
      <c r="H22" s="19">
        <v>1097.2654913390825</v>
      </c>
      <c r="I22" s="19">
        <v>1181.3201835247171</v>
      </c>
      <c r="J22" s="19">
        <v>1201.7712157393826</v>
      </c>
      <c r="K22" s="19">
        <v>1270.9992265002766</v>
      </c>
      <c r="L22" s="19">
        <v>1351.0391049202271</v>
      </c>
      <c r="M22" s="19">
        <v>1569.9905339011748</v>
      </c>
      <c r="N22" s="19">
        <v>1729.4029741324814</v>
      </c>
      <c r="O22" s="19">
        <v>1800.4714455287296</v>
      </c>
      <c r="P22" s="19">
        <v>2232.116106177144</v>
      </c>
      <c r="Q22" s="38">
        <v>2207.2117863283215</v>
      </c>
      <c r="R22" s="28">
        <v>2500.2990060694128</v>
      </c>
      <c r="S22" s="28">
        <v>2338.5716880625464</v>
      </c>
      <c r="T22" s="28">
        <v>2453.2195743564475</v>
      </c>
      <c r="U22" s="28">
        <v>2506.4587522011625</v>
      </c>
      <c r="V22" s="28">
        <v>2685.3955146877202</v>
      </c>
    </row>
    <row r="23" spans="1:22" x14ac:dyDescent="0.3">
      <c r="B23" s="14"/>
      <c r="C23" s="21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38"/>
      <c r="R23" s="28"/>
      <c r="S23" s="28"/>
      <c r="T23" s="28"/>
      <c r="U23" s="28"/>
      <c r="V23" s="28"/>
    </row>
    <row r="24" spans="1:22" x14ac:dyDescent="0.3">
      <c r="B24" s="14"/>
      <c r="C24" s="17" t="s">
        <v>32</v>
      </c>
      <c r="D24" s="18"/>
      <c r="E24" s="19">
        <v>15974.088179613684</v>
      </c>
      <c r="F24" s="19">
        <v>17046.37002107517</v>
      </c>
      <c r="G24" s="19">
        <v>16368.144628857179</v>
      </c>
      <c r="H24" s="19">
        <v>16469.502686110784</v>
      </c>
      <c r="I24" s="19">
        <v>16729.461771710849</v>
      </c>
      <c r="J24" s="19">
        <v>17233.210644490959</v>
      </c>
      <c r="K24" s="19">
        <v>17629.639326241249</v>
      </c>
      <c r="L24" s="19">
        <v>18218.32879141203</v>
      </c>
      <c r="M24" s="19">
        <v>18788.981152969973</v>
      </c>
      <c r="N24" s="19">
        <v>19539.252614422276</v>
      </c>
      <c r="O24" s="19">
        <v>20307.791521385159</v>
      </c>
      <c r="P24" s="19">
        <v>20956.49478290039</v>
      </c>
      <c r="Q24" s="38">
        <v>21880.934414123072</v>
      </c>
      <c r="R24" s="28">
        <v>20319.145167946717</v>
      </c>
      <c r="S24" s="28">
        <v>21264.124285844213</v>
      </c>
      <c r="T24" s="28">
        <v>22143.934944862129</v>
      </c>
      <c r="U24" s="28">
        <v>23080.815116804584</v>
      </c>
      <c r="V24" s="28">
        <v>24078.56119740392</v>
      </c>
    </row>
    <row r="25" spans="1:22" x14ac:dyDescent="0.3">
      <c r="B25" s="14"/>
      <c r="C25" s="21"/>
      <c r="D25" s="18"/>
      <c r="E25" s="1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38"/>
      <c r="R25" s="28"/>
      <c r="S25" s="28"/>
      <c r="T25" s="28"/>
      <c r="U25" s="28"/>
      <c r="V25" s="28"/>
    </row>
    <row r="26" spans="1:22" x14ac:dyDescent="0.3">
      <c r="B26" s="14"/>
      <c r="C26" s="17" t="s">
        <v>55</v>
      </c>
      <c r="D26" s="18"/>
      <c r="E26" s="19">
        <v>1774.7724851904677</v>
      </c>
      <c r="F26" s="19">
        <v>3515.7575746738212</v>
      </c>
      <c r="G26" s="19">
        <v>3227.6562987446555</v>
      </c>
      <c r="H26" s="19">
        <v>2601.013734377495</v>
      </c>
      <c r="I26" s="19">
        <v>2510.8258875129086</v>
      </c>
      <c r="J26" s="19">
        <v>2488.3094842467681</v>
      </c>
      <c r="K26" s="19">
        <v>2774.9931942162175</v>
      </c>
      <c r="L26" s="19">
        <v>1524.8031997736816</v>
      </c>
      <c r="M26" s="19">
        <v>2071.1423416048528</v>
      </c>
      <c r="N26" s="19">
        <v>2530.7062970026627</v>
      </c>
      <c r="O26" s="19">
        <v>1802.2245616899236</v>
      </c>
      <c r="P26" s="19">
        <v>2775.0926697339964</v>
      </c>
      <c r="Q26" s="38">
        <v>2322.3117652433266</v>
      </c>
      <c r="R26" s="28">
        <v>3961.6533958508708</v>
      </c>
      <c r="S26" s="28">
        <v>3365.9541110632217</v>
      </c>
      <c r="T26" s="28">
        <v>3614.2606922904833</v>
      </c>
      <c r="U26" s="28">
        <v>2787.618197861415</v>
      </c>
      <c r="V26" s="28">
        <v>4558.9941258642139</v>
      </c>
    </row>
    <row r="27" spans="1:22" x14ac:dyDescent="0.3">
      <c r="B27" s="14"/>
      <c r="C27" s="22" t="s">
        <v>56</v>
      </c>
      <c r="D27" s="23"/>
      <c r="E27" s="19">
        <v>6214.9631247560774</v>
      </c>
      <c r="F27" s="19">
        <v>8516.1047187609129</v>
      </c>
      <c r="G27" s="19">
        <v>6998.2442533325366</v>
      </c>
      <c r="H27" s="19">
        <v>6585.9592941294586</v>
      </c>
      <c r="I27" s="19">
        <v>6752.6277303352836</v>
      </c>
      <c r="J27" s="19">
        <v>6519.6541227572425</v>
      </c>
      <c r="K27" s="19">
        <v>7232.9501174101151</v>
      </c>
      <c r="L27" s="19">
        <v>7737.2085551596556</v>
      </c>
      <c r="M27" s="19">
        <v>8243.6697591989014</v>
      </c>
      <c r="N27" s="19">
        <v>8642.7354365817155</v>
      </c>
      <c r="O27" s="19">
        <v>10688.868667825396</v>
      </c>
      <c r="P27" s="19">
        <v>11879.397152527394</v>
      </c>
      <c r="Q27" s="38">
        <v>12420.095341988133</v>
      </c>
      <c r="R27" s="28">
        <v>10360.040541632219</v>
      </c>
      <c r="S27" s="28">
        <v>11424.689689190716</v>
      </c>
      <c r="T27" s="28">
        <v>13825.740859806388</v>
      </c>
      <c r="U27" s="28">
        <v>13044.924285420986</v>
      </c>
      <c r="V27" s="28">
        <v>14863.950579974262</v>
      </c>
    </row>
    <row r="28" spans="1:22" x14ac:dyDescent="0.3">
      <c r="B28" s="14"/>
      <c r="C28" s="22" t="s">
        <v>57</v>
      </c>
      <c r="D28" s="23"/>
      <c r="E28" s="19">
        <v>4440.1906395656097</v>
      </c>
      <c r="F28" s="19">
        <v>5000.3471440870917</v>
      </c>
      <c r="G28" s="19">
        <v>3770.5879545878811</v>
      </c>
      <c r="H28" s="19">
        <v>3984.9455597519636</v>
      </c>
      <c r="I28" s="19">
        <v>4241.801842822375</v>
      </c>
      <c r="J28" s="19">
        <v>4031.3446385104744</v>
      </c>
      <c r="K28" s="19">
        <v>4457.9569231938976</v>
      </c>
      <c r="L28" s="19">
        <v>6212.405355385974</v>
      </c>
      <c r="M28" s="19">
        <v>6172.5274175940485</v>
      </c>
      <c r="N28" s="19">
        <v>6112.0291395790528</v>
      </c>
      <c r="O28" s="19">
        <v>8886.6441061354726</v>
      </c>
      <c r="P28" s="19">
        <v>9104.3044827933973</v>
      </c>
      <c r="Q28" s="38">
        <v>10097.783576744807</v>
      </c>
      <c r="R28" s="28">
        <v>6398.3871457813484</v>
      </c>
      <c r="S28" s="28">
        <v>8058.7355781274946</v>
      </c>
      <c r="T28" s="28">
        <v>10211.480167515905</v>
      </c>
      <c r="U28" s="28">
        <v>10257.306087559571</v>
      </c>
      <c r="V28" s="28">
        <v>10304.956454110048</v>
      </c>
    </row>
    <row r="29" spans="1:22" x14ac:dyDescent="0.3">
      <c r="B29" s="14"/>
      <c r="C29" s="21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38"/>
      <c r="R29" s="28"/>
      <c r="S29" s="28"/>
      <c r="T29" s="28"/>
      <c r="U29" s="28"/>
      <c r="V29" s="28"/>
    </row>
    <row r="30" spans="1:22" x14ac:dyDescent="0.3">
      <c r="B30" s="14"/>
      <c r="C30" s="17" t="s">
        <v>33</v>
      </c>
      <c r="D30" s="18"/>
      <c r="E30" s="19">
        <v>17748.860664804153</v>
      </c>
      <c r="F30" s="19">
        <v>20562.127595748992</v>
      </c>
      <c r="G30" s="19">
        <v>19595.800927601835</v>
      </c>
      <c r="H30" s="19">
        <v>19070.516420488279</v>
      </c>
      <c r="I30" s="19">
        <v>19240.287659223759</v>
      </c>
      <c r="J30" s="19">
        <v>19721.520128737728</v>
      </c>
      <c r="K30" s="19">
        <v>20404.632520457464</v>
      </c>
      <c r="L30" s="19">
        <v>19743.13199118571</v>
      </c>
      <c r="M30" s="19">
        <v>20860.123494574822</v>
      </c>
      <c r="N30" s="19">
        <v>22069.958911424939</v>
      </c>
      <c r="O30" s="19">
        <v>22110.016083075083</v>
      </c>
      <c r="P30" s="19">
        <v>23731.587452634383</v>
      </c>
      <c r="Q30" s="38">
        <v>24203.246179366404</v>
      </c>
      <c r="R30" s="28">
        <v>24280.798563797591</v>
      </c>
      <c r="S30" s="28">
        <v>24630.080379527441</v>
      </c>
      <c r="T30" s="28">
        <v>25758.196948481505</v>
      </c>
      <c r="U30" s="28">
        <v>25868.434739770742</v>
      </c>
      <c r="V30" s="28">
        <v>28637.55573504918</v>
      </c>
    </row>
    <row r="31" spans="1:22" x14ac:dyDescent="0.3">
      <c r="B31" s="14"/>
      <c r="C31" s="21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38"/>
      <c r="R31" s="28"/>
      <c r="S31" s="28"/>
      <c r="T31" s="28"/>
      <c r="U31" s="28"/>
      <c r="V31" s="28"/>
    </row>
    <row r="32" spans="1:22" x14ac:dyDescent="0.3">
      <c r="B32" s="14"/>
      <c r="C32" s="17" t="s">
        <v>34</v>
      </c>
      <c r="D32" s="18"/>
      <c r="E32" s="19">
        <v>13512.862929063798</v>
      </c>
      <c r="F32" s="19">
        <v>13669.34257385797</v>
      </c>
      <c r="G32" s="19">
        <v>13595.649582764945</v>
      </c>
      <c r="H32" s="19">
        <v>14004.381015208359</v>
      </c>
      <c r="I32" s="19">
        <v>14328.541642599414</v>
      </c>
      <c r="J32" s="19">
        <v>14695.133670274074</v>
      </c>
      <c r="K32" s="19">
        <v>15594.492474428691</v>
      </c>
      <c r="L32" s="19">
        <v>15309.086958628275</v>
      </c>
      <c r="M32" s="19">
        <v>15710.530363975702</v>
      </c>
      <c r="N32" s="19">
        <v>16208.819007669186</v>
      </c>
      <c r="O32" s="19">
        <v>16682.91014207435</v>
      </c>
      <c r="P32" s="19">
        <v>16264.975122606134</v>
      </c>
      <c r="Q32" s="38">
        <v>16706.845887596664</v>
      </c>
      <c r="R32" s="28">
        <v>17429.435018897046</v>
      </c>
      <c r="S32" s="28">
        <v>17817.33029053366</v>
      </c>
      <c r="T32" s="28">
        <v>18213.161245070816</v>
      </c>
      <c r="U32" s="28">
        <v>18859.734894613386</v>
      </c>
      <c r="V32" s="28">
        <v>19451.459530430482</v>
      </c>
    </row>
    <row r="33" spans="2:22" x14ac:dyDescent="0.3">
      <c r="B33" s="14"/>
      <c r="C33" s="24" t="s">
        <v>58</v>
      </c>
      <c r="D33" s="18"/>
      <c r="E33" s="19">
        <v>3039.7154022535533</v>
      </c>
      <c r="F33" s="19">
        <v>2553.7072061922831</v>
      </c>
      <c r="G33" s="19">
        <v>2199.1538329722057</v>
      </c>
      <c r="H33" s="19">
        <v>2085.852693652329</v>
      </c>
      <c r="I33" s="19">
        <v>2135.3544539130976</v>
      </c>
      <c r="J33" s="19">
        <v>2131.5403355986664</v>
      </c>
      <c r="K33" s="19">
        <v>2184.2112431897344</v>
      </c>
      <c r="L33" s="19">
        <v>2247.4319761593242</v>
      </c>
      <c r="M33" s="19">
        <v>2259.0693731531119</v>
      </c>
      <c r="N33" s="19">
        <v>2252.5441377373236</v>
      </c>
      <c r="O33" s="19">
        <v>2566.0062410546661</v>
      </c>
      <c r="P33" s="19">
        <v>1626.7680704031063</v>
      </c>
      <c r="Q33" s="38">
        <v>1627.1466109889368</v>
      </c>
      <c r="R33" s="28">
        <v>2021.9236799452647</v>
      </c>
      <c r="S33" s="28">
        <v>1969.6860023736258</v>
      </c>
      <c r="T33" s="28">
        <v>2082.3551626725571</v>
      </c>
      <c r="U33" s="28">
        <v>2025.8403428737165</v>
      </c>
      <c r="V33" s="28">
        <v>2111.1532921872813</v>
      </c>
    </row>
    <row r="34" spans="2:22" x14ac:dyDescent="0.3">
      <c r="B34" s="14"/>
      <c r="C34" s="24" t="s">
        <v>40</v>
      </c>
      <c r="D34" s="18"/>
      <c r="E34" s="19">
        <v>10473.147526810244</v>
      </c>
      <c r="F34" s="19">
        <v>11115.635367665687</v>
      </c>
      <c r="G34" s="19">
        <v>11396.495749792739</v>
      </c>
      <c r="H34" s="19">
        <v>11918.52832155603</v>
      </c>
      <c r="I34" s="19">
        <v>12193.187188686315</v>
      </c>
      <c r="J34" s="19">
        <v>12563.593334675406</v>
      </c>
      <c r="K34" s="19">
        <v>13410.281231238956</v>
      </c>
      <c r="L34" s="19">
        <v>13061.65498246895</v>
      </c>
      <c r="M34" s="19">
        <v>13451.46099082259</v>
      </c>
      <c r="N34" s="19">
        <v>13956.274869931864</v>
      </c>
      <c r="O34" s="19">
        <v>14116.903901019685</v>
      </c>
      <c r="P34" s="19">
        <v>14638.207052203028</v>
      </c>
      <c r="Q34" s="38">
        <v>15079.699276607729</v>
      </c>
      <c r="R34" s="28">
        <v>15407.511338951781</v>
      </c>
      <c r="S34" s="28">
        <v>15847.644288160036</v>
      </c>
      <c r="T34" s="28">
        <v>16130.806082398258</v>
      </c>
      <c r="U34" s="28">
        <v>16833.894551739668</v>
      </c>
      <c r="V34" s="28">
        <v>17340.3062382432</v>
      </c>
    </row>
    <row r="35" spans="2:22" x14ac:dyDescent="0.3">
      <c r="B35" s="14"/>
      <c r="C35" s="21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38"/>
      <c r="R35" s="28"/>
      <c r="S35" s="28"/>
      <c r="T35" s="28"/>
      <c r="U35" s="28"/>
      <c r="V35" s="28"/>
    </row>
    <row r="36" spans="2:22" x14ac:dyDescent="0.3">
      <c r="B36" s="14"/>
      <c r="C36" s="17" t="s">
        <v>35</v>
      </c>
      <c r="D36" s="18"/>
      <c r="E36" s="19">
        <v>4235.9977357044381</v>
      </c>
      <c r="F36" s="19">
        <v>6892.7860454990614</v>
      </c>
      <c r="G36" s="19">
        <v>6000.1523220413392</v>
      </c>
      <c r="H36" s="19">
        <v>5066.1347516923743</v>
      </c>
      <c r="I36" s="19">
        <v>4911.7457428747639</v>
      </c>
      <c r="J36" s="19">
        <v>5026.3858908917673</v>
      </c>
      <c r="K36" s="19">
        <v>4810.1413096886699</v>
      </c>
      <c r="L36" s="19">
        <v>4434.046185223373</v>
      </c>
      <c r="M36" s="19">
        <v>5149.5939214600221</v>
      </c>
      <c r="N36" s="19">
        <v>5861.14073000798</v>
      </c>
      <c r="O36" s="19">
        <v>5427.1084756397249</v>
      </c>
      <c r="P36" s="19">
        <v>7764.6860879294172</v>
      </c>
      <c r="Q36" s="38">
        <v>8210.6848093635217</v>
      </c>
      <c r="R36" s="28">
        <v>7286.1196255379318</v>
      </c>
      <c r="S36" s="28">
        <v>6812.750088993781</v>
      </c>
      <c r="T36" s="28">
        <v>7545.0357034106892</v>
      </c>
      <c r="U36" s="28">
        <v>7008.6998451573554</v>
      </c>
      <c r="V36" s="28">
        <v>9186.0962046186978</v>
      </c>
    </row>
    <row r="37" spans="2:22" x14ac:dyDescent="0.3">
      <c r="B37" s="14"/>
      <c r="C37" s="24" t="s">
        <v>36</v>
      </c>
      <c r="D37" s="18"/>
      <c r="E37" s="19">
        <v>4206.1956440841022</v>
      </c>
      <c r="F37" s="19">
        <v>6829.8704113672848</v>
      </c>
      <c r="G37" s="19">
        <v>5936.1121985147702</v>
      </c>
      <c r="H37" s="19">
        <v>4893.1027745972851</v>
      </c>
      <c r="I37" s="19">
        <v>4924.8418634023355</v>
      </c>
      <c r="J37" s="19">
        <v>5075.0075708382383</v>
      </c>
      <c r="K37" s="19">
        <v>4672.9625331652342</v>
      </c>
      <c r="L37" s="19">
        <v>4620.4669903392141</v>
      </c>
      <c r="M37" s="19">
        <v>4669.2273866587457</v>
      </c>
      <c r="N37" s="19">
        <v>5204.8841746665203</v>
      </c>
      <c r="O37" s="19">
        <v>5111.8424228775493</v>
      </c>
      <c r="P37" s="19">
        <v>5657.2520727533865</v>
      </c>
      <c r="Q37" s="38">
        <v>6378.5855925324977</v>
      </c>
      <c r="R37" s="28">
        <v>5721.6400924443033</v>
      </c>
      <c r="S37" s="28">
        <v>6194.7184712067346</v>
      </c>
      <c r="T37" s="28">
        <v>6479.0027270197324</v>
      </c>
      <c r="U37" s="28">
        <v>6675.4926312657708</v>
      </c>
      <c r="V37" s="28">
        <v>6943.7883354830783</v>
      </c>
    </row>
    <row r="38" spans="2:22" ht="15" thickBot="1" x14ac:dyDescent="0.35">
      <c r="B38" s="11"/>
      <c r="C38" s="25" t="s">
        <v>37</v>
      </c>
      <c r="D38" s="26"/>
      <c r="E38" s="27">
        <v>29.802091620335592</v>
      </c>
      <c r="F38" s="27">
        <v>62.915634131777054</v>
      </c>
      <c r="G38" s="27">
        <v>64.040123526568692</v>
      </c>
      <c r="H38" s="27">
        <v>173.03197709508905</v>
      </c>
      <c r="I38" s="27">
        <v>-13.096120527571472</v>
      </c>
      <c r="J38" s="27">
        <v>-48.621679946470884</v>
      </c>
      <c r="K38" s="27">
        <v>137.17877652343546</v>
      </c>
      <c r="L38" s="27">
        <v>-186.4208051158412</v>
      </c>
      <c r="M38" s="27">
        <v>480.36653480127626</v>
      </c>
      <c r="N38" s="27">
        <v>656.25655534145994</v>
      </c>
      <c r="O38" s="27">
        <v>315.26605276217589</v>
      </c>
      <c r="P38" s="27">
        <v>2107.4340151760307</v>
      </c>
      <c r="Q38" s="54">
        <v>1832.0992168310247</v>
      </c>
      <c r="R38" s="58">
        <v>1564.4795330936286</v>
      </c>
      <c r="S38" s="58">
        <v>618.031617787046</v>
      </c>
      <c r="T38" s="58">
        <v>1066.0329763909565</v>
      </c>
      <c r="U38" s="58">
        <v>333.20721389158467</v>
      </c>
      <c r="V38" s="58">
        <v>2242.3078691356191</v>
      </c>
    </row>
    <row r="39" spans="2:22" ht="15" thickTop="1" x14ac:dyDescent="0.3">
      <c r="C39" s="7"/>
    </row>
    <row r="40" spans="2:22" x14ac:dyDescent="0.3">
      <c r="C40" s="5" t="s">
        <v>38</v>
      </c>
      <c r="T40" s="38"/>
      <c r="U40" s="38"/>
    </row>
    <row r="41" spans="2:22" x14ac:dyDescent="0.3">
      <c r="C41" s="5" t="s">
        <v>39</v>
      </c>
      <c r="T41" s="38"/>
      <c r="U41" s="38"/>
    </row>
    <row r="42" spans="2:22" x14ac:dyDescent="0.3">
      <c r="I42" s="19"/>
      <c r="J42" s="19"/>
      <c r="K42" s="19"/>
      <c r="L42" s="19"/>
      <c r="M42" s="19"/>
      <c r="N42" s="19"/>
      <c r="T42" s="38"/>
      <c r="U42" s="38"/>
    </row>
    <row r="43" spans="2:22" x14ac:dyDescent="0.3">
      <c r="H43" s="19"/>
      <c r="I43" s="19"/>
      <c r="J43" s="19"/>
      <c r="K43" s="19"/>
      <c r="L43" s="19"/>
      <c r="M43" s="19"/>
      <c r="N43" s="19"/>
      <c r="O43" s="19"/>
      <c r="P43" s="19"/>
    </row>
    <row r="45" spans="2:22" x14ac:dyDescent="0.3">
      <c r="C45" s="4" t="s">
        <v>24</v>
      </c>
    </row>
    <row r="46" spans="2:22" x14ac:dyDescent="0.3">
      <c r="C46" s="5" t="s">
        <v>25</v>
      </c>
    </row>
    <row r="47" spans="2:22" x14ac:dyDescent="0.3">
      <c r="C47" s="5"/>
    </row>
    <row r="49" spans="2:23" ht="7.5" customHeight="1" x14ac:dyDescent="0.3">
      <c r="B49" s="8"/>
      <c r="C49" s="9"/>
      <c r="D49" s="8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2:23" ht="15" thickBot="1" x14ac:dyDescent="0.35">
      <c r="B50" s="11"/>
      <c r="C50" s="12"/>
      <c r="D50" s="11"/>
      <c r="E50" s="13">
        <v>2007</v>
      </c>
      <c r="F50" s="13">
        <v>2008</v>
      </c>
      <c r="G50" s="13">
        <v>2009</v>
      </c>
      <c r="H50" s="13">
        <v>2010</v>
      </c>
      <c r="I50" s="13">
        <v>2011</v>
      </c>
      <c r="J50" s="13">
        <v>2012</v>
      </c>
      <c r="K50" s="13">
        <v>2013</v>
      </c>
      <c r="L50" s="13">
        <v>2014</v>
      </c>
      <c r="M50" s="13">
        <v>2015</v>
      </c>
      <c r="N50" s="13">
        <v>2016</v>
      </c>
      <c r="O50" s="13">
        <v>2017</v>
      </c>
      <c r="P50" s="13">
        <v>2018</v>
      </c>
      <c r="Q50" s="13">
        <v>2019</v>
      </c>
      <c r="R50" s="13">
        <v>2020</v>
      </c>
      <c r="S50" s="13">
        <v>2021</v>
      </c>
      <c r="T50" s="13">
        <v>2022</v>
      </c>
      <c r="U50" s="13">
        <v>2023</v>
      </c>
      <c r="V50" s="13">
        <v>2024</v>
      </c>
      <c r="W50" t="s">
        <v>21</v>
      </c>
    </row>
    <row r="51" spans="2:23" ht="15" thickTop="1" x14ac:dyDescent="0.3">
      <c r="B51" s="14"/>
      <c r="C51" s="15"/>
      <c r="D51" s="16"/>
    </row>
    <row r="52" spans="2:23" x14ac:dyDescent="0.3">
      <c r="B52" s="14"/>
      <c r="C52" s="17" t="s">
        <v>26</v>
      </c>
      <c r="D52" s="18"/>
      <c r="E52" s="19">
        <v>4483.4494526448307</v>
      </c>
      <c r="F52" s="19">
        <v>4956.7108863259164</v>
      </c>
      <c r="G52" s="19">
        <v>5731.2851157459882</v>
      </c>
      <c r="H52" s="19">
        <v>6066.6701208627137</v>
      </c>
      <c r="I52" s="19">
        <v>6795.9447301192404</v>
      </c>
      <c r="J52" s="19">
        <v>7116.4856372454869</v>
      </c>
      <c r="K52" s="19">
        <v>7263.7860188218747</v>
      </c>
      <c r="L52" s="19">
        <v>7815.7946401281642</v>
      </c>
      <c r="M52" s="19">
        <v>8550.9577761540022</v>
      </c>
      <c r="N52" s="19">
        <v>9459.6254985156465</v>
      </c>
      <c r="O52" s="19">
        <v>10080.002413338638</v>
      </c>
      <c r="P52" s="19">
        <v>11000.499065174465</v>
      </c>
      <c r="Q52">
        <v>11715.77291524021</v>
      </c>
      <c r="R52">
        <v>12207.117414973949</v>
      </c>
      <c r="S52" s="38">
        <v>12382.26418290847</v>
      </c>
      <c r="T52" s="38">
        <v>13579.693496368352</v>
      </c>
      <c r="U52" s="38">
        <v>15786.469498103204</v>
      </c>
      <c r="V52" s="38">
        <v>17451.513356592088</v>
      </c>
    </row>
    <row r="53" spans="2:23" x14ac:dyDescent="0.3">
      <c r="B53" s="14"/>
      <c r="C53" s="17" t="s">
        <v>27</v>
      </c>
      <c r="D53" s="18"/>
      <c r="E53" s="19">
        <v>1735.3916995681498</v>
      </c>
      <c r="F53" s="19">
        <v>2125.5882928823999</v>
      </c>
      <c r="G53" s="19">
        <v>2089.0866881851607</v>
      </c>
      <c r="H53" s="19">
        <v>2366.402920630916</v>
      </c>
      <c r="I53" s="19">
        <v>2567.4618787139984</v>
      </c>
      <c r="J53" s="19">
        <v>2851.2514227925876</v>
      </c>
      <c r="K53" s="19">
        <v>3412.9851137854557</v>
      </c>
      <c r="L53" s="19">
        <v>4080.2967015507993</v>
      </c>
      <c r="M53" s="19">
        <v>4183.01536525142</v>
      </c>
      <c r="N53" s="19">
        <v>5031.0922710484556</v>
      </c>
      <c r="O53" s="19">
        <v>5548.6572300595699</v>
      </c>
      <c r="P53" s="19">
        <v>6776.355975162508</v>
      </c>
      <c r="Q53">
        <v>7662.0193031966519</v>
      </c>
      <c r="R53">
        <v>6190.7894774436463</v>
      </c>
      <c r="S53" s="38">
        <v>8244.8330583190982</v>
      </c>
      <c r="T53" s="38">
        <v>10545.552700042075</v>
      </c>
      <c r="U53" s="38">
        <v>12339.672350532886</v>
      </c>
      <c r="V53" s="38">
        <v>13508.149195662834</v>
      </c>
    </row>
    <row r="54" spans="2:23" x14ac:dyDescent="0.3">
      <c r="B54" s="14"/>
      <c r="C54" s="17" t="s">
        <v>28</v>
      </c>
      <c r="D54" s="18"/>
      <c r="E54" s="19">
        <v>8958.8379843299099</v>
      </c>
      <c r="F54" s="19">
        <v>10373.31990267225</v>
      </c>
      <c r="G54" s="19">
        <v>10298.810965610677</v>
      </c>
      <c r="H54" s="19">
        <v>11562.323185604051</v>
      </c>
      <c r="I54" s="19">
        <v>13103.585783429366</v>
      </c>
      <c r="J54" s="19">
        <v>14489.960496556563</v>
      </c>
      <c r="K54" s="19">
        <v>15617.782730677569</v>
      </c>
      <c r="L54" s="19">
        <v>17106.928699292206</v>
      </c>
      <c r="M54" s="19">
        <v>18974.950089649785</v>
      </c>
      <c r="N54" s="19">
        <v>21473.550728379225</v>
      </c>
      <c r="O54" s="19">
        <v>23669.50200496196</v>
      </c>
      <c r="P54" s="19">
        <v>25445.627085579268</v>
      </c>
      <c r="Q54">
        <v>29210.361334825695</v>
      </c>
      <c r="R54">
        <v>28344.550731424712</v>
      </c>
      <c r="S54" s="38">
        <v>31260.646762374003</v>
      </c>
      <c r="T54" s="38">
        <v>34751.030956579598</v>
      </c>
      <c r="U54" s="38">
        <v>38742.830315340267</v>
      </c>
      <c r="V54" s="38">
        <v>43986.0861977682</v>
      </c>
    </row>
    <row r="55" spans="2:23" x14ac:dyDescent="0.3">
      <c r="B55" s="14"/>
      <c r="C55" s="17"/>
      <c r="D55" s="18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S55" s="38"/>
      <c r="T55" s="38"/>
      <c r="U55" s="38"/>
      <c r="V55" s="38"/>
    </row>
    <row r="56" spans="2:23" x14ac:dyDescent="0.3">
      <c r="B56" s="14"/>
      <c r="C56" s="20" t="s">
        <v>29</v>
      </c>
      <c r="D56" s="18"/>
      <c r="E56" s="19">
        <v>-253.51763578791349</v>
      </c>
      <c r="F56" s="19">
        <v>-409.92760802320964</v>
      </c>
      <c r="G56" s="19">
        <v>-393.67215436594341</v>
      </c>
      <c r="H56" s="19">
        <v>-441.61538844030633</v>
      </c>
      <c r="I56" s="19">
        <v>-530.39797828123699</v>
      </c>
      <c r="J56" s="19">
        <v>-597.58566964031286</v>
      </c>
      <c r="K56" s="19">
        <v>-634.11647829688138</v>
      </c>
      <c r="L56" s="19">
        <v>-676.40026185185206</v>
      </c>
      <c r="M56" s="19">
        <v>-664.15022494960135</v>
      </c>
      <c r="N56" s="19">
        <v>-817.79120736747598</v>
      </c>
      <c r="O56" s="19">
        <v>-887.69592998164001</v>
      </c>
      <c r="P56" s="19">
        <v>-775.44343839727992</v>
      </c>
      <c r="Q56">
        <v>-949.84794150216715</v>
      </c>
      <c r="R56">
        <v>-1222.7382404649379</v>
      </c>
      <c r="S56" s="38">
        <v>-1290.6650322779817</v>
      </c>
      <c r="T56" s="38">
        <v>-1250.7964679708546</v>
      </c>
      <c r="U56" s="38">
        <v>-1216.6677975472439</v>
      </c>
      <c r="V56" s="38">
        <v>-1352.9053203062772</v>
      </c>
    </row>
    <row r="57" spans="2:23" x14ac:dyDescent="0.3">
      <c r="B57" s="14"/>
      <c r="C57" s="21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S57" s="38"/>
      <c r="T57" s="38"/>
      <c r="U57" s="38"/>
      <c r="V57" s="38"/>
    </row>
    <row r="58" spans="2:23" x14ac:dyDescent="0.3">
      <c r="B58" s="14"/>
      <c r="C58" s="17" t="s">
        <v>30</v>
      </c>
      <c r="D58" s="18"/>
      <c r="E58" s="19">
        <v>14924.161500754977</v>
      </c>
      <c r="F58" s="19">
        <v>17045.691473857358</v>
      </c>
      <c r="G58" s="19">
        <v>17725.510615175881</v>
      </c>
      <c r="H58" s="19">
        <v>19553.780838657374</v>
      </c>
      <c r="I58" s="19">
        <v>21936.594413981366</v>
      </c>
      <c r="J58" s="19">
        <v>23860.111886954324</v>
      </c>
      <c r="K58" s="19">
        <v>25660.437384988018</v>
      </c>
      <c r="L58" s="19">
        <v>28326.619779119315</v>
      </c>
      <c r="M58" s="19">
        <v>31044.773006105606</v>
      </c>
      <c r="N58" s="19">
        <v>35146.477290575851</v>
      </c>
      <c r="O58" s="19">
        <v>38410.465718378531</v>
      </c>
      <c r="P58" s="19">
        <v>42447.038687518965</v>
      </c>
      <c r="Q58">
        <v>47638.305611760392</v>
      </c>
      <c r="R58">
        <v>45519.719383377364</v>
      </c>
      <c r="S58" s="38">
        <v>50597.078971323586</v>
      </c>
      <c r="T58" s="38">
        <v>57625.480685019174</v>
      </c>
      <c r="U58" s="38">
        <v>65652.304366429118</v>
      </c>
      <c r="V58" s="38">
        <v>73592.843429716842</v>
      </c>
    </row>
    <row r="59" spans="2:23" x14ac:dyDescent="0.3">
      <c r="B59" s="14"/>
      <c r="C59" s="21"/>
      <c r="D59" s="18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S59" s="38"/>
      <c r="T59" s="38"/>
      <c r="U59" s="38"/>
      <c r="V59" s="38"/>
    </row>
    <row r="60" spans="2:23" x14ac:dyDescent="0.3">
      <c r="B60" s="14"/>
      <c r="C60" s="17" t="s">
        <v>31</v>
      </c>
      <c r="D60" s="18"/>
      <c r="E60" s="19">
        <v>1049.9266788587063</v>
      </c>
      <c r="F60" s="19">
        <v>1276.8209931822403</v>
      </c>
      <c r="G60" s="19">
        <v>1087.0849803865499</v>
      </c>
      <c r="H60" s="19">
        <v>1309.5867224282101</v>
      </c>
      <c r="I60" s="19">
        <v>1457.1976505480498</v>
      </c>
      <c r="J60" s="19">
        <v>1555.3524122690201</v>
      </c>
      <c r="K60" s="19">
        <v>1757.2831535241901</v>
      </c>
      <c r="L60" s="19">
        <v>1913.9638540453202</v>
      </c>
      <c r="M60" s="19">
        <v>2171.4025756195301</v>
      </c>
      <c r="N60" s="19">
        <v>2491.1087049162052</v>
      </c>
      <c r="O60" s="19">
        <v>2648.3768335930286</v>
      </c>
      <c r="P60" s="19">
        <v>3439.2633291511102</v>
      </c>
      <c r="Q60">
        <v>3396.9108945466814</v>
      </c>
      <c r="R60">
        <v>3915.9299999999989</v>
      </c>
      <c r="S60" s="38">
        <v>4381.2264803929302</v>
      </c>
      <c r="T60" s="38">
        <v>5217.8653690341298</v>
      </c>
      <c r="U60" s="38">
        <v>5383.5639440149989</v>
      </c>
      <c r="V60" s="38">
        <v>6022.1965657294695</v>
      </c>
    </row>
    <row r="61" spans="2:23" x14ac:dyDescent="0.3">
      <c r="B61" s="14"/>
      <c r="C61" s="21"/>
      <c r="D61" s="18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S61" s="38"/>
      <c r="T61" s="38"/>
      <c r="U61" s="38"/>
      <c r="V61" s="38"/>
    </row>
    <row r="62" spans="2:23" x14ac:dyDescent="0.3">
      <c r="B62" s="14"/>
      <c r="C62" s="17" t="s">
        <v>32</v>
      </c>
      <c r="D62" s="18"/>
      <c r="E62" s="19">
        <v>15974.088179613684</v>
      </c>
      <c r="F62" s="19">
        <v>18322.5124670396</v>
      </c>
      <c r="G62" s="19">
        <v>18812.59559556243</v>
      </c>
      <c r="H62" s="19">
        <v>20863.367561085586</v>
      </c>
      <c r="I62" s="19">
        <v>23393.792064529414</v>
      </c>
      <c r="J62" s="19">
        <v>25415.464299223342</v>
      </c>
      <c r="K62" s="19">
        <v>27417.720538512211</v>
      </c>
      <c r="L62" s="19">
        <v>30240.583633164635</v>
      </c>
      <c r="M62" s="19">
        <v>33216.175581725132</v>
      </c>
      <c r="N62" s="19">
        <v>37637.585995492052</v>
      </c>
      <c r="O62" s="19">
        <v>41058.842551971553</v>
      </c>
      <c r="P62" s="19">
        <v>45886.302016670073</v>
      </c>
      <c r="Q62">
        <v>51035.216506307072</v>
      </c>
      <c r="R62">
        <v>49435.649383377364</v>
      </c>
      <c r="S62" s="53">
        <v>54978.305451716515</v>
      </c>
      <c r="T62" s="38">
        <v>62843.346054053305</v>
      </c>
      <c r="U62" s="38">
        <v>71035.868310444115</v>
      </c>
      <c r="V62" s="38">
        <v>79615.039995446306</v>
      </c>
    </row>
    <row r="63" spans="2:23" x14ac:dyDescent="0.3">
      <c r="B63" s="14"/>
      <c r="C63" s="21"/>
      <c r="D63" s="18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S63" s="38"/>
      <c r="T63" s="38"/>
      <c r="U63" s="38"/>
      <c r="V63" s="38"/>
    </row>
    <row r="64" spans="2:23" x14ac:dyDescent="0.3">
      <c r="B64" s="14"/>
      <c r="C64" s="17" t="s">
        <v>55</v>
      </c>
      <c r="D64" s="18"/>
      <c r="E64" s="19">
        <v>1774.7724851904677</v>
      </c>
      <c r="F64" s="19">
        <v>3470.8253209444047</v>
      </c>
      <c r="G64" s="19">
        <v>4074.815340613337</v>
      </c>
      <c r="H64" s="19">
        <v>2947.1871485204756</v>
      </c>
      <c r="I64" s="19">
        <v>2583.567174009564</v>
      </c>
      <c r="J64" s="19">
        <v>2310.3495440953366</v>
      </c>
      <c r="K64" s="19">
        <v>2693.3111325882937</v>
      </c>
      <c r="L64" s="19">
        <v>1634.6874876561487</v>
      </c>
      <c r="M64" s="19">
        <v>1474.4947911413001</v>
      </c>
      <c r="N64" s="19">
        <v>997.23027842948613</v>
      </c>
      <c r="O64" s="19">
        <v>1452.7192314646454</v>
      </c>
      <c r="P64" s="19">
        <v>2188.5276084677789</v>
      </c>
      <c r="Q64">
        <v>2935.8113224403569</v>
      </c>
      <c r="R64">
        <v>4314.0304176820555</v>
      </c>
      <c r="S64" s="38">
        <v>4965.9673352441187</v>
      </c>
      <c r="T64" s="38">
        <v>5938.8604944332765</v>
      </c>
      <c r="U64" s="38">
        <v>6618.0158340241542</v>
      </c>
      <c r="V64" s="38">
        <v>7580.2955929415548</v>
      </c>
    </row>
    <row r="65" spans="2:22" x14ac:dyDescent="0.3">
      <c r="B65" s="14"/>
      <c r="C65" s="22" t="s">
        <v>56</v>
      </c>
      <c r="D65" s="23"/>
      <c r="E65" s="19">
        <v>6214.9631247560774</v>
      </c>
      <c r="F65" s="19">
        <v>8547.4803852857731</v>
      </c>
      <c r="G65" s="19">
        <v>7908.0378069541002</v>
      </c>
      <c r="H65" s="19">
        <v>7510.9195578625286</v>
      </c>
      <c r="I65" s="19">
        <v>7898.5522038422596</v>
      </c>
      <c r="J65" s="19">
        <v>7846.0135696032612</v>
      </c>
      <c r="K65" s="19">
        <v>9074.008591212687</v>
      </c>
      <c r="L65" s="19">
        <v>10187.302731374908</v>
      </c>
      <c r="M65" s="19">
        <v>10904.781658458567</v>
      </c>
      <c r="N65" s="19">
        <v>11946.971117868605</v>
      </c>
      <c r="O65" s="19">
        <v>14140.981787439303</v>
      </c>
      <c r="P65" s="19">
        <v>16659.242666569022</v>
      </c>
      <c r="Q65">
        <v>17442.266037324382</v>
      </c>
      <c r="R65">
        <v>14271.395935522385</v>
      </c>
      <c r="S65" s="38">
        <v>17661.355365061998</v>
      </c>
      <c r="T65" s="38">
        <v>25112.551783811632</v>
      </c>
      <c r="U65" s="38">
        <v>25600.850029623758</v>
      </c>
      <c r="V65" s="38">
        <v>26694.209068273376</v>
      </c>
    </row>
    <row r="66" spans="2:22" x14ac:dyDescent="0.3">
      <c r="B66" s="14"/>
      <c r="C66" s="22" t="s">
        <v>57</v>
      </c>
      <c r="D66" s="23"/>
      <c r="E66" s="19">
        <v>4440.1906395656097</v>
      </c>
      <c r="F66" s="19">
        <v>5076.6550643413684</v>
      </c>
      <c r="G66" s="19">
        <v>3833.2224663407633</v>
      </c>
      <c r="H66" s="19">
        <v>4563.732409342053</v>
      </c>
      <c r="I66" s="19">
        <v>5314.9850298326955</v>
      </c>
      <c r="J66" s="19">
        <v>5535.6640255079246</v>
      </c>
      <c r="K66" s="19">
        <v>6380.6974586243932</v>
      </c>
      <c r="L66" s="19">
        <v>8552.6152437187593</v>
      </c>
      <c r="M66" s="19">
        <v>9430.286867317267</v>
      </c>
      <c r="N66" s="19">
        <v>10949.740839439119</v>
      </c>
      <c r="O66" s="19">
        <v>12688.262555974658</v>
      </c>
      <c r="P66" s="19">
        <v>14470.715058101243</v>
      </c>
      <c r="Q66">
        <v>14506.454714884025</v>
      </c>
      <c r="R66">
        <v>9957.3655178403296</v>
      </c>
      <c r="S66" s="38">
        <v>12695.388029817879</v>
      </c>
      <c r="T66" s="38">
        <v>19173.691289378356</v>
      </c>
      <c r="U66" s="38">
        <v>18982.834195599604</v>
      </c>
      <c r="V66" s="38">
        <v>19113.913475331821</v>
      </c>
    </row>
    <row r="67" spans="2:22" x14ac:dyDescent="0.3">
      <c r="B67" s="14"/>
      <c r="C67" s="21"/>
      <c r="D67" s="18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S67" s="38"/>
      <c r="T67" s="38"/>
      <c r="U67" s="38"/>
      <c r="V67" s="38"/>
    </row>
    <row r="68" spans="2:22" x14ac:dyDescent="0.3">
      <c r="B68" s="14"/>
      <c r="C68" s="17" t="s">
        <v>33</v>
      </c>
      <c r="D68" s="18"/>
      <c r="E68" s="19">
        <v>17748.860664804153</v>
      </c>
      <c r="F68" s="19">
        <v>21793.337787984005</v>
      </c>
      <c r="G68" s="19">
        <v>22887.410936175766</v>
      </c>
      <c r="H68" s="19">
        <v>23810.554709606062</v>
      </c>
      <c r="I68" s="19">
        <v>25977.359238538978</v>
      </c>
      <c r="J68" s="19">
        <v>27725.813843318676</v>
      </c>
      <c r="K68" s="19">
        <v>30111.031671100503</v>
      </c>
      <c r="L68" s="19">
        <v>31875.271120820787</v>
      </c>
      <c r="M68" s="19">
        <v>34690.670372866429</v>
      </c>
      <c r="N68" s="19">
        <v>38634.81627392154</v>
      </c>
      <c r="O68" s="19">
        <v>42511.561783436198</v>
      </c>
      <c r="P68" s="19">
        <v>48074.829625137849</v>
      </c>
      <c r="Q68">
        <v>53971.027828747436</v>
      </c>
      <c r="R68">
        <v>53749.679801059421</v>
      </c>
      <c r="S68" s="38">
        <v>59944.279746307933</v>
      </c>
      <c r="T68" s="38">
        <v>68782.211042915631</v>
      </c>
      <c r="U68" s="38">
        <v>77653.88837423439</v>
      </c>
      <c r="V68" s="38">
        <v>87195.339164338831</v>
      </c>
    </row>
    <row r="69" spans="2:22" x14ac:dyDescent="0.3">
      <c r="B69" s="14"/>
      <c r="C69" s="21"/>
      <c r="D69" s="18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S69" s="38"/>
      <c r="T69" s="38"/>
      <c r="U69" s="38"/>
      <c r="V69" s="38"/>
    </row>
    <row r="70" spans="2:22" x14ac:dyDescent="0.3">
      <c r="B70" s="14"/>
      <c r="C70" s="17" t="s">
        <v>34</v>
      </c>
      <c r="D70" s="18"/>
      <c r="E70" s="19">
        <v>13512.862929063798</v>
      </c>
      <c r="F70" s="19">
        <v>14694.078704735359</v>
      </c>
      <c r="G70" s="19">
        <v>15885.006907407096</v>
      </c>
      <c r="H70" s="19">
        <v>18171.730404396832</v>
      </c>
      <c r="I70" s="19">
        <v>20514.638775083462</v>
      </c>
      <c r="J70" s="19">
        <v>22599.796436623612</v>
      </c>
      <c r="K70" s="19">
        <v>25583.573083932417</v>
      </c>
      <c r="L70" s="19">
        <v>26888.394984933846</v>
      </c>
      <c r="M70" s="19">
        <v>29378.785477133868</v>
      </c>
      <c r="N70" s="19">
        <v>32475.055514001364</v>
      </c>
      <c r="O70" s="19">
        <v>36021.645256918979</v>
      </c>
      <c r="P70" s="19">
        <v>39289.389396611135</v>
      </c>
      <c r="Q70">
        <v>43891.733648343376</v>
      </c>
      <c r="R70">
        <v>47311.168168254801</v>
      </c>
      <c r="S70" s="38">
        <v>50933.758094375284</v>
      </c>
      <c r="T70" s="38">
        <v>55825.998812502905</v>
      </c>
      <c r="U70" s="38">
        <v>62440.605819522083</v>
      </c>
      <c r="V70" s="38">
        <v>68443.230711553479</v>
      </c>
    </row>
    <row r="71" spans="2:22" x14ac:dyDescent="0.3">
      <c r="B71" s="14"/>
      <c r="C71" s="24" t="s">
        <v>58</v>
      </c>
      <c r="D71" s="18"/>
      <c r="E71" s="19">
        <v>3039.7154022535533</v>
      </c>
      <c r="F71" s="19">
        <v>2579.2558856938931</v>
      </c>
      <c r="G71" s="19">
        <v>2353.1987240267472</v>
      </c>
      <c r="H71" s="19">
        <v>2736.454846911367</v>
      </c>
      <c r="I71" s="19">
        <v>3302.528221042855</v>
      </c>
      <c r="J71" s="19">
        <v>3814.2748549877178</v>
      </c>
      <c r="K71" s="19">
        <v>4289.9601635952386</v>
      </c>
      <c r="L71" s="19">
        <v>4778.0129583438174</v>
      </c>
      <c r="M71" s="19">
        <v>5029.0353408442479</v>
      </c>
      <c r="N71" s="19">
        <v>5555.7937083475945</v>
      </c>
      <c r="O71" s="19">
        <v>6619.7393930386088</v>
      </c>
      <c r="P71" s="19">
        <v>6242.0537316948939</v>
      </c>
      <c r="Q71">
        <v>7709.440605150402</v>
      </c>
      <c r="R71">
        <v>9256.316778799468</v>
      </c>
      <c r="S71" s="38">
        <v>9595.6773922953253</v>
      </c>
      <c r="T71" s="38">
        <v>10345.696516513779</v>
      </c>
      <c r="U71" s="38">
        <v>11000.7656005962</v>
      </c>
      <c r="V71" s="38">
        <v>11756.365431464868</v>
      </c>
    </row>
    <row r="72" spans="2:22" x14ac:dyDescent="0.3">
      <c r="B72" s="14"/>
      <c r="C72" s="24" t="s">
        <v>0</v>
      </c>
      <c r="D72" s="18"/>
      <c r="E72" s="19">
        <v>10473.147526810244</v>
      </c>
      <c r="F72" s="19">
        <v>12114.822819041465</v>
      </c>
      <c r="G72" s="19">
        <v>13531.80818338035</v>
      </c>
      <c r="H72" s="19">
        <v>15435.275557485467</v>
      </c>
      <c r="I72" s="19">
        <v>17212.110554040606</v>
      </c>
      <c r="J72" s="19">
        <v>18785.521581635894</v>
      </c>
      <c r="K72" s="19">
        <v>21293.612920337178</v>
      </c>
      <c r="L72" s="19">
        <v>22110.382026590029</v>
      </c>
      <c r="M72" s="19">
        <v>24349.750136289622</v>
      </c>
      <c r="N72" s="19">
        <v>26919.261805653769</v>
      </c>
      <c r="O72" s="19">
        <v>29401.905863880369</v>
      </c>
      <c r="P72" s="19">
        <v>33047.335664916245</v>
      </c>
      <c r="Q72">
        <v>36182.293043192971</v>
      </c>
      <c r="R72">
        <v>38054.851389455333</v>
      </c>
      <c r="S72" s="38">
        <v>41338.080702079962</v>
      </c>
      <c r="T72" s="38">
        <v>45480.302295989124</v>
      </c>
      <c r="U72" s="38">
        <v>51439.840218925885</v>
      </c>
      <c r="V72" s="38">
        <v>56686.865280088612</v>
      </c>
    </row>
    <row r="73" spans="2:22" x14ac:dyDescent="0.3">
      <c r="B73" s="14"/>
      <c r="C73" s="21"/>
      <c r="D73" s="18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S73" s="38"/>
      <c r="T73" s="38"/>
      <c r="U73" s="38"/>
      <c r="V73" s="38"/>
    </row>
    <row r="74" spans="2:22" x14ac:dyDescent="0.3">
      <c r="B74" s="14"/>
      <c r="C74" s="17" t="s">
        <v>35</v>
      </c>
      <c r="D74" s="18"/>
      <c r="E74" s="19">
        <v>4235.9977357044381</v>
      </c>
      <c r="F74" s="19">
        <v>7099.2583096444814</v>
      </c>
      <c r="G74" s="19">
        <v>7002.4047115993717</v>
      </c>
      <c r="H74" s="19">
        <v>5638.8236618355895</v>
      </c>
      <c r="I74" s="19">
        <v>5462.7233891312844</v>
      </c>
      <c r="J74" s="19">
        <v>5126.0243536087446</v>
      </c>
      <c r="K74" s="19">
        <v>4527.4644079463451</v>
      </c>
      <c r="L74" s="19">
        <v>4986.8807942529575</v>
      </c>
      <c r="M74" s="19">
        <v>5311.8935729789719</v>
      </c>
      <c r="N74" s="19">
        <v>6159.7648360811809</v>
      </c>
      <c r="O74" s="19">
        <v>6489.9154036481241</v>
      </c>
      <c r="P74" s="19">
        <v>9499.8297456362307</v>
      </c>
      <c r="Q74">
        <v>11576.853074614062</v>
      </c>
      <c r="R74">
        <v>8757.6860084041491</v>
      </c>
      <c r="S74" s="38">
        <v>9010.5216519326495</v>
      </c>
      <c r="T74" s="38">
        <v>12956.212230412726</v>
      </c>
      <c r="U74" s="38">
        <v>15213.282554712316</v>
      </c>
      <c r="V74" s="38">
        <v>18752.10845278536</v>
      </c>
    </row>
    <row r="75" spans="2:22" x14ac:dyDescent="0.3">
      <c r="B75" s="14"/>
      <c r="C75" s="24" t="s">
        <v>36</v>
      </c>
      <c r="D75" s="18"/>
      <c r="E75" s="19">
        <v>4206.1956440841022</v>
      </c>
      <c r="F75" s="19">
        <v>6924.2373615412516</v>
      </c>
      <c r="G75" s="19">
        <v>6990.4474589261945</v>
      </c>
      <c r="H75" s="19">
        <v>5400.6692365846238</v>
      </c>
      <c r="I75" s="19">
        <v>5774.9973134824158</v>
      </c>
      <c r="J75" s="19">
        <v>5938.5082929207319</v>
      </c>
      <c r="K75" s="19">
        <v>5416.3186964526149</v>
      </c>
      <c r="L75" s="19">
        <v>5527.4194467490224</v>
      </c>
      <c r="M75" s="19">
        <v>6297.6116873888859</v>
      </c>
      <c r="N75" s="19">
        <v>7142.5808287399941</v>
      </c>
      <c r="O75" s="19">
        <v>7447.8375374826119</v>
      </c>
      <c r="P75" s="19">
        <v>9650.817281878537</v>
      </c>
      <c r="Q75">
        <v>10843.862730844161</v>
      </c>
      <c r="R75">
        <v>9653.8713857261137</v>
      </c>
      <c r="S75" s="38">
        <v>12772.664501449151</v>
      </c>
      <c r="T75" s="38">
        <v>13761.501209278906</v>
      </c>
      <c r="U75" s="38">
        <v>14551.951473363215</v>
      </c>
      <c r="V75" s="38">
        <v>16274.169048457263</v>
      </c>
    </row>
    <row r="76" spans="2:22" ht="15" thickBot="1" x14ac:dyDescent="0.35">
      <c r="B76" s="11"/>
      <c r="C76" s="25" t="s">
        <v>37</v>
      </c>
      <c r="D76" s="26"/>
      <c r="E76" s="27">
        <v>29.802091620335592</v>
      </c>
      <c r="F76" s="27">
        <v>175.02094810322933</v>
      </c>
      <c r="G76" s="27">
        <v>11.957252673177464</v>
      </c>
      <c r="H76" s="27">
        <v>238.15442525096529</v>
      </c>
      <c r="I76" s="27">
        <v>-312.27392435113103</v>
      </c>
      <c r="J76" s="27">
        <v>-812.48393931198711</v>
      </c>
      <c r="K76" s="27">
        <v>-888.85428850627011</v>
      </c>
      <c r="L76" s="27">
        <v>-540.53865249606474</v>
      </c>
      <c r="M76" s="27">
        <v>-985.71811440991439</v>
      </c>
      <c r="N76" s="27">
        <v>-982.81599265881312</v>
      </c>
      <c r="O76" s="27">
        <v>-957.92213383448745</v>
      </c>
      <c r="P76" s="27">
        <v>-150.98753624230551</v>
      </c>
      <c r="Q76" s="27">
        <v>732.99034376990141</v>
      </c>
      <c r="R76" s="27">
        <v>-896.18537732196398</v>
      </c>
      <c r="S76" s="27">
        <v>-3762.1428495165014</v>
      </c>
      <c r="T76" s="27">
        <v>-805.2889788661804</v>
      </c>
      <c r="U76" s="27">
        <v>661.3310813491006</v>
      </c>
      <c r="V76" s="27">
        <v>2477.939404328099</v>
      </c>
    </row>
    <row r="77" spans="2:22" ht="15" thickTop="1" x14ac:dyDescent="0.3">
      <c r="C77" s="7"/>
    </row>
    <row r="78" spans="2:22" x14ac:dyDescent="0.3">
      <c r="C78" s="5" t="s">
        <v>38</v>
      </c>
      <c r="T78" s="38"/>
      <c r="U78" s="38"/>
      <c r="V78" s="38"/>
    </row>
    <row r="79" spans="2:22" x14ac:dyDescent="0.3">
      <c r="C79" s="5" t="s">
        <v>39</v>
      </c>
      <c r="T79" s="38"/>
      <c r="U79" s="38"/>
    </row>
    <row r="80" spans="2:22" x14ac:dyDescent="0.3">
      <c r="F80" s="39"/>
      <c r="G80" s="39"/>
      <c r="H80" s="39"/>
      <c r="I80" s="39"/>
      <c r="J80" s="39"/>
      <c r="K80" s="39"/>
      <c r="L80" s="39"/>
      <c r="M80" s="39"/>
      <c r="N80" s="39"/>
      <c r="T80" s="38"/>
      <c r="U80" s="38"/>
    </row>
    <row r="81" spans="2:23" x14ac:dyDescent="0.3">
      <c r="F81" s="39"/>
      <c r="G81" s="39"/>
      <c r="H81" s="39"/>
      <c r="I81" s="39"/>
      <c r="J81" s="39"/>
      <c r="K81" s="39"/>
      <c r="L81" s="39"/>
      <c r="M81" s="39"/>
      <c r="N81" s="39"/>
    </row>
    <row r="82" spans="2:23" x14ac:dyDescent="0.3"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</row>
    <row r="83" spans="2:23" x14ac:dyDescent="0.3"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2:23" x14ac:dyDescent="0.3">
      <c r="F84" s="39"/>
      <c r="G84" s="39"/>
      <c r="H84" s="39"/>
      <c r="I84" s="39"/>
      <c r="J84" s="39"/>
      <c r="K84" s="39"/>
      <c r="L84" s="39"/>
      <c r="M84" s="39"/>
      <c r="N84" s="39"/>
    </row>
    <row r="85" spans="2:23" x14ac:dyDescent="0.3">
      <c r="F85" s="19"/>
      <c r="G85" s="19"/>
      <c r="H85" s="19"/>
      <c r="I85" s="19"/>
      <c r="J85" s="19"/>
      <c r="K85" s="19"/>
      <c r="L85" s="19"/>
      <c r="M85" s="19"/>
      <c r="N85" s="19"/>
    </row>
    <row r="86" spans="2:23" x14ac:dyDescent="0.3">
      <c r="F86" s="39"/>
      <c r="G86" s="39"/>
      <c r="H86" s="39"/>
      <c r="I86" s="39"/>
      <c r="J86" s="39"/>
      <c r="K86" s="39"/>
      <c r="L86" s="39"/>
      <c r="M86" s="39"/>
      <c r="N86" s="39"/>
    </row>
    <row r="87" spans="2:23" x14ac:dyDescent="0.3">
      <c r="F87" s="38"/>
      <c r="G87" s="38"/>
      <c r="H87" s="38"/>
      <c r="I87" s="38"/>
      <c r="J87" s="38"/>
      <c r="K87" s="38"/>
      <c r="L87" s="38"/>
      <c r="M87" s="38"/>
      <c r="N87" s="38"/>
    </row>
    <row r="88" spans="2:23" x14ac:dyDescent="0.3">
      <c r="F88" s="39"/>
      <c r="G88" s="39"/>
      <c r="H88" s="39"/>
      <c r="I88" s="39"/>
      <c r="J88" s="39"/>
      <c r="K88" s="39"/>
      <c r="L88" s="39"/>
      <c r="M88" s="39"/>
      <c r="N88" s="39"/>
    </row>
    <row r="89" spans="2:23" x14ac:dyDescent="0.3">
      <c r="C89" s="4" t="s">
        <v>50</v>
      </c>
      <c r="F89" s="19"/>
      <c r="G89" s="19"/>
      <c r="H89" s="19"/>
      <c r="I89" s="19"/>
      <c r="J89" s="19"/>
      <c r="K89" s="19"/>
      <c r="L89" s="19"/>
      <c r="M89" s="19"/>
      <c r="N89" s="19"/>
    </row>
    <row r="90" spans="2:23" x14ac:dyDescent="0.3">
      <c r="C90" s="5"/>
      <c r="F90" s="39"/>
      <c r="G90" s="39"/>
      <c r="H90" s="39"/>
      <c r="I90" s="39"/>
      <c r="J90" s="39"/>
      <c r="K90" s="39"/>
      <c r="L90" s="39"/>
      <c r="M90" s="39"/>
      <c r="N90" s="39"/>
    </row>
    <row r="91" spans="2:23" x14ac:dyDescent="0.3">
      <c r="C91" s="5"/>
    </row>
    <row r="92" spans="2:23" x14ac:dyDescent="0.3">
      <c r="C92" s="6"/>
    </row>
    <row r="93" spans="2:23" x14ac:dyDescent="0.3">
      <c r="C93" s="7"/>
    </row>
    <row r="94" spans="2:23" x14ac:dyDescent="0.3">
      <c r="B94" s="8"/>
      <c r="C94" s="9"/>
      <c r="D94" s="8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2:23" ht="15" thickBot="1" x14ac:dyDescent="0.35">
      <c r="B95" s="11"/>
      <c r="C95" s="12"/>
      <c r="D95" s="11"/>
      <c r="E95" s="13">
        <v>2007</v>
      </c>
      <c r="F95" s="13">
        <v>2008</v>
      </c>
      <c r="G95" s="13">
        <v>2009</v>
      </c>
      <c r="H95" s="13">
        <v>2010</v>
      </c>
      <c r="I95" s="13">
        <v>2011</v>
      </c>
      <c r="J95" s="13">
        <v>2012</v>
      </c>
      <c r="K95" s="13">
        <v>2013</v>
      </c>
      <c r="L95" s="13">
        <v>2014</v>
      </c>
      <c r="M95" s="13">
        <v>2015</v>
      </c>
      <c r="N95" s="13">
        <v>2016</v>
      </c>
      <c r="O95" s="13">
        <v>2017</v>
      </c>
      <c r="P95" s="13">
        <v>2018</v>
      </c>
      <c r="Q95" s="13">
        <v>2019</v>
      </c>
      <c r="R95" s="13">
        <v>2020</v>
      </c>
      <c r="S95" s="13">
        <v>2021</v>
      </c>
      <c r="T95" s="13">
        <v>2022</v>
      </c>
      <c r="U95" s="13">
        <v>2023</v>
      </c>
      <c r="V95" s="13">
        <v>2024</v>
      </c>
      <c r="W95" t="s">
        <v>21</v>
      </c>
    </row>
    <row r="96" spans="2:23" ht="15" thickTop="1" x14ac:dyDescent="0.3">
      <c r="B96" s="14"/>
      <c r="C96" s="15"/>
      <c r="D96" s="16"/>
    </row>
    <row r="97" spans="2:23" x14ac:dyDescent="0.3">
      <c r="B97" s="14"/>
      <c r="C97" s="17" t="s">
        <v>26</v>
      </c>
      <c r="D97" s="18"/>
      <c r="E97" s="19"/>
      <c r="F97" s="39">
        <f>+F14/E14-1</f>
        <v>2.2891867158166823E-2</v>
      </c>
      <c r="G97" s="39">
        <f t="shared" ref="G97:V99" si="0">+G14/F14-1</f>
        <v>5.4727068959135927E-2</v>
      </c>
      <c r="H97" s="39">
        <f t="shared" si="0"/>
        <v>-2.307763458401757E-2</v>
      </c>
      <c r="I97" s="39">
        <f t="shared" si="0"/>
        <v>1.8773199872489155E-2</v>
      </c>
      <c r="J97" s="39">
        <f t="shared" si="0"/>
        <v>2.0778722695476981E-2</v>
      </c>
      <c r="K97" s="39">
        <f t="shared" si="0"/>
        <v>-5.0388973747288679E-2</v>
      </c>
      <c r="L97" s="39">
        <f t="shared" si="0"/>
        <v>1.5858776263280694E-2</v>
      </c>
      <c r="M97" s="39">
        <f t="shared" si="0"/>
        <v>-1.5289974690800956E-2</v>
      </c>
      <c r="N97" s="39">
        <f t="shared" si="0"/>
        <v>1.3454654245660835E-2</v>
      </c>
      <c r="O97" s="39">
        <f t="shared" si="0"/>
        <v>1.2929057108539643E-2</v>
      </c>
      <c r="P97" s="39">
        <f t="shared" si="0"/>
        <v>3.5434929790423286E-3</v>
      </c>
      <c r="Q97" s="39">
        <f t="shared" si="0"/>
        <v>5.9328103339136185E-2</v>
      </c>
      <c r="R97" s="39">
        <f t="shared" si="0"/>
        <v>-1.3698395170180122E-2</v>
      </c>
      <c r="S97" s="39">
        <f t="shared" si="0"/>
        <v>-2.5275147025593525E-2</v>
      </c>
      <c r="T97" s="39">
        <f t="shared" si="0"/>
        <v>2.5717328247790272E-2</v>
      </c>
      <c r="U97" s="39">
        <f t="shared" si="0"/>
        <v>5.2603733969610378E-2</v>
      </c>
      <c r="V97" s="39">
        <f t="shared" si="0"/>
        <v>4.5344392172576242E-2</v>
      </c>
      <c r="W97" s="39"/>
    </row>
    <row r="98" spans="2:23" x14ac:dyDescent="0.3">
      <c r="B98" s="14"/>
      <c r="C98" s="17" t="s">
        <v>27</v>
      </c>
      <c r="D98" s="18"/>
      <c r="E98" s="19"/>
      <c r="F98" s="39">
        <f>+F15/E15-1</f>
        <v>7.1311785363668667E-2</v>
      </c>
      <c r="G98" s="39">
        <f t="shared" si="0"/>
        <v>-5.6637793300314154E-2</v>
      </c>
      <c r="H98" s="39">
        <f t="shared" si="0"/>
        <v>1.7940050621060077E-2</v>
      </c>
      <c r="I98" s="39">
        <f t="shared" si="0"/>
        <v>5.5290222420285584E-3</v>
      </c>
      <c r="J98" s="39">
        <f t="shared" si="0"/>
        <v>9.1488684495537598E-2</v>
      </c>
      <c r="K98" s="39">
        <f t="shared" si="0"/>
        <v>0.2729059755740344</v>
      </c>
      <c r="L98" s="39">
        <f t="shared" si="0"/>
        <v>6.9566278374452617E-2</v>
      </c>
      <c r="M98" s="39">
        <f t="shared" si="0"/>
        <v>6.694881133188324E-2</v>
      </c>
      <c r="N98" s="39">
        <f t="shared" si="0"/>
        <v>4.7866875136487241E-2</v>
      </c>
      <c r="O98" s="39">
        <f t="shared" si="0"/>
        <v>5.8018866903586819E-2</v>
      </c>
      <c r="P98" s="39">
        <f t="shared" si="0"/>
        <v>1.9897900385347222E-2</v>
      </c>
      <c r="Q98" s="39">
        <f t="shared" si="0"/>
        <v>6.7729808147169557E-2</v>
      </c>
      <c r="R98" s="39">
        <f t="shared" si="0"/>
        <v>-0.2947895465041861</v>
      </c>
      <c r="S98" s="39">
        <f t="shared" si="0"/>
        <v>0.20335332815852247</v>
      </c>
      <c r="T98" s="39">
        <f t="shared" si="0"/>
        <v>8.8708830297400398E-2</v>
      </c>
      <c r="U98" s="39">
        <f t="shared" si="0"/>
        <v>5.23461310719191E-2</v>
      </c>
      <c r="V98" s="39">
        <f t="shared" si="0"/>
        <v>3.3745725537587701E-2</v>
      </c>
      <c r="W98" s="39"/>
    </row>
    <row r="99" spans="2:23" x14ac:dyDescent="0.3">
      <c r="B99" s="14"/>
      <c r="C99" s="17" t="s">
        <v>28</v>
      </c>
      <c r="D99" s="18"/>
      <c r="E99" s="19"/>
      <c r="F99" s="39">
        <f>+F16/E16-1</f>
        <v>7.8053932881018584E-2</v>
      </c>
      <c r="G99" s="39">
        <f t="shared" si="0"/>
        <v>-5.7248239242406407E-2</v>
      </c>
      <c r="H99" s="39">
        <f t="shared" si="0"/>
        <v>5.6301855332570039E-3</v>
      </c>
      <c r="I99" s="39">
        <f t="shared" si="0"/>
        <v>1.0492896488762948E-2</v>
      </c>
      <c r="J99" s="39">
        <f t="shared" si="0"/>
        <v>2.6362526641291462E-2</v>
      </c>
      <c r="K99" s="39">
        <f t="shared" si="0"/>
        <v>4.0102113959639141E-3</v>
      </c>
      <c r="L99" s="39">
        <f t="shared" si="0"/>
        <v>2.9585440730099055E-2</v>
      </c>
      <c r="M99" s="39">
        <f t="shared" si="0"/>
        <v>2.4934581824165081E-2</v>
      </c>
      <c r="N99" s="39">
        <f t="shared" si="0"/>
        <v>4.5535399305162372E-2</v>
      </c>
      <c r="O99" s="39">
        <f t="shared" si="0"/>
        <v>5.0615238978555022E-2</v>
      </c>
      <c r="P99" s="46">
        <f t="shared" si="0"/>
        <v>8.4417100191449546E-3</v>
      </c>
      <c r="Q99" s="39">
        <f t="shared" si="0"/>
        <v>4.9755031242195935E-2</v>
      </c>
      <c r="R99" s="39">
        <f t="shared" si="0"/>
        <v>-5.6857598434351786E-2</v>
      </c>
      <c r="S99" s="39">
        <f t="shared" si="0"/>
        <v>7.2394199851955277E-2</v>
      </c>
      <c r="T99" s="39">
        <f t="shared" si="0"/>
        <v>3.6070817739842109E-2</v>
      </c>
      <c r="U99" s="39">
        <f t="shared" si="0"/>
        <v>3.3862804866386487E-2</v>
      </c>
      <c r="V99" s="39">
        <f t="shared" si="0"/>
        <v>4.0517307717963469E-2</v>
      </c>
      <c r="W99" s="39"/>
    </row>
    <row r="100" spans="2:23" x14ac:dyDescent="0.3">
      <c r="B100" s="14"/>
      <c r="C100" s="17"/>
      <c r="D100" s="18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55"/>
      <c r="T100" s="55"/>
      <c r="U100" s="55"/>
      <c r="V100" s="55"/>
      <c r="W100" s="19"/>
    </row>
    <row r="101" spans="2:23" x14ac:dyDescent="0.3">
      <c r="B101" s="14"/>
      <c r="C101" s="20" t="s">
        <v>29</v>
      </c>
      <c r="D101" s="18"/>
      <c r="E101" s="19"/>
      <c r="F101" s="39">
        <f t="shared" ref="F101:V101" si="1">+F18/E18-1</f>
        <v>0.16687631080987253</v>
      </c>
      <c r="G101" s="39">
        <f>+G18/F18-1</f>
        <v>-6.1013541981191466E-2</v>
      </c>
      <c r="H101" s="39">
        <f t="shared" si="1"/>
        <v>6.1933883903018128E-2</v>
      </c>
      <c r="I101" s="39">
        <f t="shared" si="1"/>
        <v>6.3584645297034781E-2</v>
      </c>
      <c r="J101" s="39">
        <f t="shared" si="1"/>
        <v>7.934541365980663E-2</v>
      </c>
      <c r="K101" s="39">
        <f t="shared" si="1"/>
        <v>-5.9078254223594584E-3</v>
      </c>
      <c r="L101" s="39">
        <f t="shared" si="1"/>
        <v>6.2233605708074569E-2</v>
      </c>
      <c r="M101" s="39">
        <f t="shared" si="1"/>
        <v>-2.2743969170788692E-3</v>
      </c>
      <c r="N101" s="39">
        <f t="shared" si="1"/>
        <v>0.18595053845683873</v>
      </c>
      <c r="O101" s="39">
        <f t="shared" si="1"/>
        <v>0.16352254165052393</v>
      </c>
      <c r="P101" s="39">
        <f t="shared" si="1"/>
        <v>-8.9360554258052116E-2</v>
      </c>
      <c r="Q101" s="39">
        <f t="shared" si="1"/>
        <v>0.24197997784037395</v>
      </c>
      <c r="R101" s="39">
        <f t="shared" si="1"/>
        <v>0.19195674747514802</v>
      </c>
      <c r="S101" s="39">
        <f t="shared" si="1"/>
        <v>8.7289469109649964E-2</v>
      </c>
      <c r="T101" s="39">
        <f t="shared" si="1"/>
        <v>6.4188166547759495E-2</v>
      </c>
      <c r="U101" s="39">
        <f t="shared" si="1"/>
        <v>-4.9522372102235201E-2</v>
      </c>
      <c r="V101" s="39">
        <f t="shared" si="1"/>
        <v>6.4780303919976578E-2</v>
      </c>
      <c r="W101" s="39"/>
    </row>
    <row r="102" spans="2:23" x14ac:dyDescent="0.3">
      <c r="B102" s="14"/>
      <c r="C102" s="21"/>
      <c r="D102" s="18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55"/>
      <c r="T102" s="55"/>
      <c r="U102" s="55"/>
      <c r="V102" s="55"/>
      <c r="W102" s="19"/>
    </row>
    <row r="103" spans="2:23" x14ac:dyDescent="0.3">
      <c r="B103" s="14"/>
      <c r="C103" s="17" t="s">
        <v>30</v>
      </c>
      <c r="D103" s="18"/>
      <c r="E103" s="19"/>
      <c r="F103" s="39">
        <f t="shared" ref="F103:V103" si="2">+F20/E20-1</f>
        <v>5.9189580638911554E-2</v>
      </c>
      <c r="G103" s="39">
        <f t="shared" si="2"/>
        <v>-2.4619651090113437E-2</v>
      </c>
      <c r="H103" s="39">
        <f t="shared" si="2"/>
        <v>-2.9901809610075603E-3</v>
      </c>
      <c r="I103" s="39">
        <f t="shared" si="2"/>
        <v>1.1442992401539342E-2</v>
      </c>
      <c r="J103" s="39">
        <f t="shared" si="2"/>
        <v>3.1083961888581424E-2</v>
      </c>
      <c r="K103" s="39">
        <f t="shared" si="2"/>
        <v>2.0409937139055589E-2</v>
      </c>
      <c r="L103" s="39">
        <f t="shared" si="2"/>
        <v>3.1093635146290932E-2</v>
      </c>
      <c r="M103" s="39">
        <f t="shared" si="2"/>
        <v>2.085106375202983E-2</v>
      </c>
      <c r="N103" s="39">
        <f t="shared" si="2"/>
        <v>3.4314381968863161E-2</v>
      </c>
      <c r="O103" s="39">
        <f t="shared" si="2"/>
        <v>3.916206198556571E-2</v>
      </c>
      <c r="P103" s="39">
        <f t="shared" si="2"/>
        <v>1.1728256710164198E-2</v>
      </c>
      <c r="Q103" s="39">
        <f t="shared" si="2"/>
        <v>5.070095875873637E-2</v>
      </c>
      <c r="R103" s="39">
        <f t="shared" si="2"/>
        <v>-9.4281926253087733E-2</v>
      </c>
      <c r="S103" s="39">
        <f t="shared" si="2"/>
        <v>6.2108759784464285E-2</v>
      </c>
      <c r="T103" s="39">
        <f t="shared" si="2"/>
        <v>4.0430141670669384E-2</v>
      </c>
      <c r="U103" s="39">
        <f t="shared" si="2"/>
        <v>4.4876022910844693E-2</v>
      </c>
      <c r="V103" s="39">
        <f t="shared" si="2"/>
        <v>3.9797566621402547E-2</v>
      </c>
      <c r="W103" s="39"/>
    </row>
    <row r="104" spans="2:23" x14ac:dyDescent="0.3">
      <c r="B104" s="14"/>
      <c r="C104" s="21"/>
      <c r="D104" s="1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5"/>
      <c r="T104" s="35"/>
      <c r="U104" s="35"/>
      <c r="V104" s="35"/>
      <c r="W104" s="38"/>
    </row>
    <row r="105" spans="2:23" x14ac:dyDescent="0.3">
      <c r="B105" s="14"/>
      <c r="C105" s="17" t="s">
        <v>31</v>
      </c>
      <c r="D105" s="18"/>
      <c r="E105" s="19"/>
      <c r="F105" s="39">
        <f t="shared" ref="F105:V105" si="3">+F22/E22-1</f>
        <v>0.17994302330690126</v>
      </c>
      <c r="G105" s="39">
        <f t="shared" si="3"/>
        <v>-0.23332041886934241</v>
      </c>
      <c r="H105" s="39">
        <f t="shared" si="3"/>
        <v>0.15525489124642755</v>
      </c>
      <c r="I105" s="39">
        <f t="shared" si="3"/>
        <v>7.6603787186504624E-2</v>
      </c>
      <c r="J105" s="39">
        <f t="shared" si="3"/>
        <v>1.7312014557852917E-2</v>
      </c>
      <c r="K105" s="39">
        <f t="shared" si="3"/>
        <v>5.7604983256569264E-2</v>
      </c>
      <c r="L105" s="39">
        <f t="shared" si="3"/>
        <v>6.2973978859406587E-2</v>
      </c>
      <c r="M105" s="39">
        <f t="shared" si="3"/>
        <v>0.16206150375926809</v>
      </c>
      <c r="N105" s="39">
        <f t="shared" si="3"/>
        <v>0.10153719833914687</v>
      </c>
      <c r="O105" s="39">
        <f t="shared" si="3"/>
        <v>4.1094222953963699E-2</v>
      </c>
      <c r="P105" s="39">
        <f t="shared" si="3"/>
        <v>0.23973979799588374</v>
      </c>
      <c r="Q105" s="39">
        <f t="shared" si="3"/>
        <v>-1.1157269005811377E-2</v>
      </c>
      <c r="R105" s="39">
        <f t="shared" si="3"/>
        <v>0.13278617917705104</v>
      </c>
      <c r="S105" s="39">
        <f t="shared" si="3"/>
        <v>-6.4683190936074997E-2</v>
      </c>
      <c r="T105" s="39">
        <f t="shared" si="3"/>
        <v>4.9024747404209146E-2</v>
      </c>
      <c r="U105" s="39">
        <f t="shared" si="3"/>
        <v>2.1701758130917126E-2</v>
      </c>
      <c r="V105" s="39">
        <f t="shared" si="3"/>
        <v>7.139026817393912E-2</v>
      </c>
      <c r="W105" s="39"/>
    </row>
    <row r="106" spans="2:23" x14ac:dyDescent="0.3">
      <c r="B106" s="14"/>
      <c r="C106" s="21"/>
      <c r="D106" s="18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55"/>
      <c r="T106" s="55"/>
      <c r="U106" s="55"/>
      <c r="V106" s="55"/>
      <c r="W106" s="19"/>
    </row>
    <row r="107" spans="2:23" x14ac:dyDescent="0.3">
      <c r="B107" s="14"/>
      <c r="C107" s="17" t="s">
        <v>32</v>
      </c>
      <c r="D107" s="18"/>
      <c r="E107" s="19"/>
      <c r="F107" s="39">
        <f t="shared" ref="F107:V107" si="4">+F24/E24-1</f>
        <v>6.7126325421813071E-2</v>
      </c>
      <c r="G107" s="39">
        <f t="shared" si="4"/>
        <v>-3.9787086129156601E-2</v>
      </c>
      <c r="H107" s="39">
        <f t="shared" si="4"/>
        <v>6.1923974617690281E-3</v>
      </c>
      <c r="I107" s="39">
        <f t="shared" si="4"/>
        <v>1.5784270512266163E-2</v>
      </c>
      <c r="J107" s="39">
        <f t="shared" si="4"/>
        <v>3.0111481149497576E-2</v>
      </c>
      <c r="K107" s="39">
        <f t="shared" si="4"/>
        <v>2.30037623242898E-2</v>
      </c>
      <c r="L107" s="39">
        <f t="shared" si="4"/>
        <v>3.3392031128766986E-2</v>
      </c>
      <c r="M107" s="39">
        <f t="shared" si="4"/>
        <v>3.1322980724057592E-2</v>
      </c>
      <c r="N107" s="39">
        <f t="shared" si="4"/>
        <v>3.993146064408637E-2</v>
      </c>
      <c r="O107" s="39">
        <f t="shared" si="4"/>
        <v>3.9333075943529749E-2</v>
      </c>
      <c r="P107" s="39">
        <f t="shared" si="4"/>
        <v>3.1943565149962883E-2</v>
      </c>
      <c r="Q107" s="39">
        <f t="shared" si="4"/>
        <v>4.4112321301794433E-2</v>
      </c>
      <c r="R107" s="39">
        <f t="shared" si="4"/>
        <v>-7.1376716214107239E-2</v>
      </c>
      <c r="S107" s="39">
        <f t="shared" si="4"/>
        <v>4.6506834322350921E-2</v>
      </c>
      <c r="T107" s="39">
        <f t="shared" si="4"/>
        <v>4.137535349168453E-2</v>
      </c>
      <c r="U107" s="39">
        <f t="shared" si="4"/>
        <v>4.2308658071623872E-2</v>
      </c>
      <c r="V107" s="39">
        <f t="shared" si="4"/>
        <v>4.3228372808761906E-2</v>
      </c>
      <c r="W107" s="39"/>
    </row>
    <row r="108" spans="2:23" x14ac:dyDescent="0.3">
      <c r="B108" s="14"/>
      <c r="C108" s="21"/>
      <c r="D108" s="18"/>
      <c r="E108" s="19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56"/>
      <c r="V108" s="56"/>
      <c r="W108" s="41"/>
    </row>
    <row r="109" spans="2:23" x14ac:dyDescent="0.3">
      <c r="B109" s="14"/>
      <c r="C109" s="17" t="s">
        <v>55</v>
      </c>
      <c r="D109" s="18"/>
      <c r="E109" s="1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spans="2:23" x14ac:dyDescent="0.3">
      <c r="B110" s="14"/>
      <c r="C110" s="22" t="s">
        <v>56</v>
      </c>
      <c r="D110" s="23"/>
      <c r="E110" s="19"/>
      <c r="F110" s="39">
        <f t="shared" ref="F110:V110" si="5">+F27/E27-1</f>
        <v>0.37025828598060273</v>
      </c>
      <c r="G110" s="39">
        <f t="shared" si="5"/>
        <v>-0.17823412411598716</v>
      </c>
      <c r="H110" s="39">
        <f t="shared" si="5"/>
        <v>-5.8912627836153253E-2</v>
      </c>
      <c r="I110" s="39">
        <f t="shared" si="5"/>
        <v>2.5306630175256029E-2</v>
      </c>
      <c r="J110" s="39">
        <f t="shared" si="5"/>
        <v>-3.4501177449993037E-2</v>
      </c>
      <c r="K110" s="39">
        <f t="shared" si="5"/>
        <v>0.10940703006975028</v>
      </c>
      <c r="L110" s="39">
        <f t="shared" si="5"/>
        <v>6.9716841615672376E-2</v>
      </c>
      <c r="M110" s="39">
        <f t="shared" si="5"/>
        <v>6.5457871586194427E-2</v>
      </c>
      <c r="N110" s="39">
        <f t="shared" si="5"/>
        <v>4.8408741378499265E-2</v>
      </c>
      <c r="O110" s="39">
        <f t="shared" si="5"/>
        <v>0.23674602170316406</v>
      </c>
      <c r="P110" s="39">
        <f t="shared" si="5"/>
        <v>0.11138021447354962</v>
      </c>
      <c r="Q110" s="39">
        <f t="shared" si="5"/>
        <v>4.5515625289596739E-2</v>
      </c>
      <c r="R110" s="39">
        <f t="shared" si="5"/>
        <v>-0.16586465269647066</v>
      </c>
      <c r="S110" s="39">
        <f t="shared" si="5"/>
        <v>0.10276495958487453</v>
      </c>
      <c r="T110" s="39">
        <f t="shared" si="5"/>
        <v>0.21016335987553236</v>
      </c>
      <c r="U110" s="39">
        <f t="shared" si="5"/>
        <v>-5.6475568456180181E-2</v>
      </c>
      <c r="V110" s="39">
        <f t="shared" si="5"/>
        <v>0.13944322364417405</v>
      </c>
      <c r="W110" s="39"/>
    </row>
    <row r="111" spans="2:23" x14ac:dyDescent="0.3">
      <c r="B111" s="14"/>
      <c r="C111" s="22" t="s">
        <v>57</v>
      </c>
      <c r="D111" s="23"/>
      <c r="E111" s="19"/>
      <c r="F111" s="39">
        <f t="shared" ref="F111:V111" si="6">+F28/E28-1</f>
        <v>0.12615595815414871</v>
      </c>
      <c r="G111" s="39">
        <f t="shared" si="6"/>
        <v>-0.24593476294008909</v>
      </c>
      <c r="H111" s="39">
        <f t="shared" si="6"/>
        <v>5.6849915118214467E-2</v>
      </c>
      <c r="I111" s="39">
        <f t="shared" si="6"/>
        <v>6.4456660503637853E-2</v>
      </c>
      <c r="J111" s="39">
        <f t="shared" si="6"/>
        <v>-4.961504853604104E-2</v>
      </c>
      <c r="K111" s="39">
        <f t="shared" si="6"/>
        <v>0.10582381883406788</v>
      </c>
      <c r="L111" s="39">
        <f t="shared" si="6"/>
        <v>0.39355437085181699</v>
      </c>
      <c r="M111" s="39">
        <f t="shared" si="6"/>
        <v>-6.419081742203514E-3</v>
      </c>
      <c r="N111" s="39">
        <f t="shared" si="6"/>
        <v>-9.8012165717649147E-3</v>
      </c>
      <c r="O111" s="39">
        <f t="shared" si="6"/>
        <v>0.45395970850157186</v>
      </c>
      <c r="P111" s="39">
        <f t="shared" si="6"/>
        <v>2.4492977783103553E-2</v>
      </c>
      <c r="Q111" s="39">
        <f t="shared" si="6"/>
        <v>0.10912190995248761</v>
      </c>
      <c r="R111" s="39">
        <f t="shared" si="6"/>
        <v>-0.36635727066711621</v>
      </c>
      <c r="S111" s="39">
        <f t="shared" si="6"/>
        <v>0.25949483745147628</v>
      </c>
      <c r="T111" s="39">
        <f t="shared" si="6"/>
        <v>0.2671318060405472</v>
      </c>
      <c r="U111" s="39">
        <f t="shared" si="6"/>
        <v>4.4876863385039378E-3</v>
      </c>
      <c r="V111" s="39">
        <f t="shared" si="6"/>
        <v>4.6455049838347584E-3</v>
      </c>
      <c r="W111" s="39"/>
    </row>
    <row r="112" spans="2:23" x14ac:dyDescent="0.3">
      <c r="B112" s="14"/>
      <c r="C112" s="21"/>
      <c r="D112" s="18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55"/>
      <c r="V112" s="55"/>
      <c r="W112" s="19"/>
    </row>
    <row r="113" spans="2:23" x14ac:dyDescent="0.3">
      <c r="B113" s="14"/>
      <c r="C113" s="17" t="s">
        <v>33</v>
      </c>
      <c r="D113" s="18"/>
      <c r="E113" s="19"/>
      <c r="F113" s="39">
        <f>+F30/E30-1</f>
        <v>0.15850408564666485</v>
      </c>
      <c r="G113" s="39">
        <f t="shared" ref="G113:V113" si="7">+G30/F30-1</f>
        <v>-4.699546112859132E-2</v>
      </c>
      <c r="H113" s="39">
        <f t="shared" si="7"/>
        <v>-2.6805972823170654E-2</v>
      </c>
      <c r="I113" s="39">
        <f t="shared" si="7"/>
        <v>8.902288485123977E-3</v>
      </c>
      <c r="J113" s="39">
        <f t="shared" si="7"/>
        <v>2.5011708662435961E-2</v>
      </c>
      <c r="K113" s="39">
        <f t="shared" si="7"/>
        <v>3.4637917729491985E-2</v>
      </c>
      <c r="L113" s="39">
        <f t="shared" si="7"/>
        <v>-3.2419134655257364E-2</v>
      </c>
      <c r="M113" s="39">
        <f t="shared" si="7"/>
        <v>5.6576206039031351E-2</v>
      </c>
      <c r="N113" s="39">
        <f t="shared" si="7"/>
        <v>5.7997519389794805E-2</v>
      </c>
      <c r="O113" s="39">
        <f t="shared" si="7"/>
        <v>1.8150088910862117E-3</v>
      </c>
      <c r="P113" s="39">
        <f t="shared" si="7"/>
        <v>7.3341030755766479E-2</v>
      </c>
      <c r="Q113" s="39">
        <f t="shared" si="7"/>
        <v>1.9874722989913662E-2</v>
      </c>
      <c r="R113" s="39">
        <f t="shared" si="7"/>
        <v>3.2042141726138507E-3</v>
      </c>
      <c r="S113" s="39">
        <f t="shared" si="7"/>
        <v>1.4385104131238391E-2</v>
      </c>
      <c r="T113" s="39">
        <f t="shared" si="7"/>
        <v>4.5802390880208321E-2</v>
      </c>
      <c r="U113" s="39">
        <f t="shared" si="7"/>
        <v>4.2797169192285711E-3</v>
      </c>
      <c r="V113" s="39">
        <f t="shared" si="7"/>
        <v>0.1070463297503319</v>
      </c>
      <c r="W113" s="39"/>
    </row>
    <row r="114" spans="2:23" x14ac:dyDescent="0.3">
      <c r="B114" s="14"/>
      <c r="C114" s="21"/>
      <c r="D114" s="18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55"/>
      <c r="V114" s="55"/>
      <c r="W114" s="19"/>
    </row>
    <row r="115" spans="2:23" x14ac:dyDescent="0.3">
      <c r="B115" s="14"/>
      <c r="C115" s="17" t="s">
        <v>34</v>
      </c>
      <c r="D115" s="18"/>
      <c r="E115" s="19"/>
      <c r="F115" s="39"/>
      <c r="G115" s="39"/>
      <c r="H115" s="39"/>
      <c r="I115" s="39"/>
      <c r="J115" s="39"/>
      <c r="K115" s="39"/>
      <c r="L115" s="39"/>
      <c r="M115" s="39">
        <f t="shared" ref="M115:V115" si="8">+M32/L32-1</f>
        <v>2.622255699718079E-2</v>
      </c>
      <c r="N115" s="39">
        <f t="shared" si="8"/>
        <v>3.171685692012427E-2</v>
      </c>
      <c r="O115" s="39">
        <f t="shared" si="8"/>
        <v>2.9248962196496198E-2</v>
      </c>
      <c r="P115" s="39">
        <f t="shared" si="8"/>
        <v>-2.5051685581772842E-2</v>
      </c>
      <c r="Q115" s="39">
        <f t="shared" si="8"/>
        <v>2.7167011425451859E-2</v>
      </c>
      <c r="R115" s="39">
        <f t="shared" si="8"/>
        <v>4.3251080195624514E-2</v>
      </c>
      <c r="S115" s="39">
        <f t="shared" si="8"/>
        <v>2.2255183327288375E-2</v>
      </c>
      <c r="T115" s="39">
        <f t="shared" si="8"/>
        <v>2.2216064252199574E-2</v>
      </c>
      <c r="U115" s="39">
        <f t="shared" si="8"/>
        <v>3.550035278568453E-2</v>
      </c>
      <c r="V115" s="39">
        <f t="shared" si="8"/>
        <v>3.1375024045863009E-2</v>
      </c>
      <c r="W115" s="39"/>
    </row>
    <row r="116" spans="2:23" x14ac:dyDescent="0.3">
      <c r="B116" s="14"/>
      <c r="C116" s="24" t="s">
        <v>58</v>
      </c>
      <c r="D116" s="18"/>
      <c r="E116" s="19"/>
      <c r="F116" s="39">
        <f t="shared" ref="F116:V116" si="9">+F33/E33-1</f>
        <v>-0.15988608528974735</v>
      </c>
      <c r="G116" s="39">
        <f t="shared" si="9"/>
        <v>-0.13883869394280945</v>
      </c>
      <c r="H116" s="39">
        <f t="shared" si="9"/>
        <v>-5.1520333694322629E-2</v>
      </c>
      <c r="I116" s="39">
        <f t="shared" si="9"/>
        <v>2.3732145808480265E-2</v>
      </c>
      <c r="J116" s="39">
        <f t="shared" si="9"/>
        <v>-1.7861757365114084E-3</v>
      </c>
      <c r="K116" s="39">
        <f t="shared" si="9"/>
        <v>2.4710256105134887E-2</v>
      </c>
      <c r="L116" s="39">
        <f t="shared" si="9"/>
        <v>2.894442246220863E-2</v>
      </c>
      <c r="M116" s="39">
        <f t="shared" si="9"/>
        <v>5.1780864191828258E-3</v>
      </c>
      <c r="N116" s="39">
        <f t="shared" si="9"/>
        <v>-2.8884617238118526E-3</v>
      </c>
      <c r="O116" s="39">
        <f t="shared" si="9"/>
        <v>0.13915913924431011</v>
      </c>
      <c r="P116" s="39">
        <f t="shared" si="9"/>
        <v>-0.3660311325920701</v>
      </c>
      <c r="Q116" s="39">
        <f t="shared" si="9"/>
        <v>2.3269487071786443E-4</v>
      </c>
      <c r="R116" s="39">
        <f t="shared" si="9"/>
        <v>0.24261923682242292</v>
      </c>
      <c r="S116" s="39">
        <f t="shared" si="9"/>
        <v>-2.583563271441236E-2</v>
      </c>
      <c r="T116" s="39">
        <f t="shared" si="9"/>
        <v>5.720158449781132E-2</v>
      </c>
      <c r="U116" s="39">
        <f t="shared" si="9"/>
        <v>-2.7139856260786854E-2</v>
      </c>
      <c r="V116" s="39">
        <f t="shared" si="9"/>
        <v>4.2112375545126035E-2</v>
      </c>
      <c r="W116" s="39"/>
    </row>
    <row r="117" spans="2:23" x14ac:dyDescent="0.3">
      <c r="B117" s="14"/>
      <c r="C117" s="24" t="s">
        <v>40</v>
      </c>
      <c r="D117" s="18"/>
      <c r="E117" s="19"/>
      <c r="F117" s="39">
        <f t="shared" ref="F117:V117" si="10">+F34/E34-1</f>
        <v>6.1346203632741458E-2</v>
      </c>
      <c r="G117" s="39">
        <f t="shared" si="10"/>
        <v>2.5267146036838106E-2</v>
      </c>
      <c r="H117" s="39">
        <f t="shared" si="10"/>
        <v>4.5806411306105632E-2</v>
      </c>
      <c r="I117" s="39">
        <f t="shared" si="10"/>
        <v>2.3044696435677636E-2</v>
      </c>
      <c r="J117" s="39">
        <f t="shared" si="10"/>
        <v>3.0378123476426211E-2</v>
      </c>
      <c r="K117" s="39">
        <f t="shared" si="10"/>
        <v>6.7392176267493387E-2</v>
      </c>
      <c r="L117" s="39">
        <f t="shared" si="10"/>
        <v>-2.5996937928332797E-2</v>
      </c>
      <c r="M117" s="39">
        <f t="shared" si="10"/>
        <v>2.9843538883612242E-2</v>
      </c>
      <c r="N117" s="39">
        <f t="shared" si="10"/>
        <v>3.7528553920922691E-2</v>
      </c>
      <c r="O117" s="39">
        <f t="shared" si="10"/>
        <v>1.1509448802408562E-2</v>
      </c>
      <c r="P117" s="39">
        <f t="shared" si="10"/>
        <v>3.6927583756215077E-2</v>
      </c>
      <c r="Q117" s="39">
        <f t="shared" si="10"/>
        <v>3.0160266406278113E-2</v>
      </c>
      <c r="R117" s="39">
        <f t="shared" si="10"/>
        <v>2.1738633929694329E-2</v>
      </c>
      <c r="S117" s="39">
        <f t="shared" si="10"/>
        <v>2.8566128528203949E-2</v>
      </c>
      <c r="T117" s="39">
        <f t="shared" si="10"/>
        <v>1.7867753029374489E-2</v>
      </c>
      <c r="U117" s="39">
        <f t="shared" si="10"/>
        <v>4.3586691560852042E-2</v>
      </c>
      <c r="V117" s="39">
        <f t="shared" si="10"/>
        <v>3.0082859610831791E-2</v>
      </c>
      <c r="W117" s="39"/>
    </row>
    <row r="118" spans="2:23" x14ac:dyDescent="0.3">
      <c r="B118" s="14"/>
      <c r="C118" s="21"/>
      <c r="D118" s="18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55"/>
      <c r="V118" s="55"/>
      <c r="W118" s="19"/>
    </row>
    <row r="119" spans="2:23" x14ac:dyDescent="0.3">
      <c r="B119" s="14"/>
      <c r="C119" s="17" t="s">
        <v>35</v>
      </c>
      <c r="D119" s="18"/>
      <c r="E119" s="19"/>
      <c r="F119" s="39"/>
      <c r="G119" s="39"/>
      <c r="H119" s="39"/>
      <c r="I119" s="39"/>
      <c r="J119" s="39"/>
      <c r="K119" s="39"/>
      <c r="L119" s="39"/>
      <c r="M119" s="39">
        <f t="shared" ref="M119:V119" si="11">+M36/L36-1</f>
        <v>0.16137579681087644</v>
      </c>
      <c r="N119" s="39">
        <f t="shared" si="11"/>
        <v>0.13817532399646359</v>
      </c>
      <c r="O119" s="39">
        <f t="shared" si="11"/>
        <v>-7.4052522258353015E-2</v>
      </c>
      <c r="P119" s="39">
        <f t="shared" si="11"/>
        <v>0.43072247823720677</v>
      </c>
      <c r="Q119" s="39">
        <f t="shared" si="11"/>
        <v>5.7439375704760431E-2</v>
      </c>
      <c r="R119" s="39">
        <f t="shared" si="11"/>
        <v>-0.11260512433399095</v>
      </c>
      <c r="S119" s="39">
        <f t="shared" si="11"/>
        <v>-6.4968674805308657E-2</v>
      </c>
      <c r="T119" s="39">
        <f t="shared" si="11"/>
        <v>0.10748752043612164</v>
      </c>
      <c r="U119" s="39">
        <f t="shared" si="11"/>
        <v>-7.1084601761511435E-2</v>
      </c>
      <c r="V119" s="39">
        <f t="shared" si="11"/>
        <v>0.31067051058918005</v>
      </c>
      <c r="W119" s="39"/>
    </row>
    <row r="120" spans="2:23" x14ac:dyDescent="0.3">
      <c r="B120" s="14"/>
      <c r="C120" s="24" t="s">
        <v>36</v>
      </c>
      <c r="D120" s="18"/>
      <c r="E120" s="19"/>
      <c r="F120" s="39">
        <f t="shared" ref="F120:V120" si="12">+F37/E37-1</f>
        <v>0.62376432037185636</v>
      </c>
      <c r="G120" s="39">
        <f t="shared" si="12"/>
        <v>-0.13086020070966342</v>
      </c>
      <c r="H120" s="39">
        <f t="shared" si="12"/>
        <v>-0.17570581367691274</v>
      </c>
      <c r="I120" s="39">
        <f t="shared" si="12"/>
        <v>6.4864954339043379E-3</v>
      </c>
      <c r="J120" s="39">
        <f t="shared" si="12"/>
        <v>3.0491478021217322E-2</v>
      </c>
      <c r="K120" s="39">
        <f t="shared" si="12"/>
        <v>-7.92205788978948E-2</v>
      </c>
      <c r="L120" s="39">
        <f t="shared" si="12"/>
        <v>-1.1233889091437299E-2</v>
      </c>
      <c r="M120" s="39">
        <f t="shared" si="12"/>
        <v>1.0553131625327783E-2</v>
      </c>
      <c r="N120" s="39">
        <f t="shared" si="12"/>
        <v>0.11472064726132025</v>
      </c>
      <c r="O120" s="39">
        <f t="shared" si="12"/>
        <v>-1.7875854421857906E-2</v>
      </c>
      <c r="P120" s="39">
        <f t="shared" si="12"/>
        <v>0.10669531741332827</v>
      </c>
      <c r="Q120" s="39">
        <f t="shared" si="12"/>
        <v>0.127505988862193</v>
      </c>
      <c r="R120" s="39">
        <f t="shared" si="12"/>
        <v>-0.10299234690168457</v>
      </c>
      <c r="S120" s="39">
        <f t="shared" si="12"/>
        <v>8.2682302822079556E-2</v>
      </c>
      <c r="T120" s="39">
        <f t="shared" si="12"/>
        <v>4.5891392342422233E-2</v>
      </c>
      <c r="U120" s="39">
        <f t="shared" si="12"/>
        <v>3.0327183445471695E-2</v>
      </c>
      <c r="V120" s="39">
        <f t="shared" si="12"/>
        <v>4.0191146786785481E-2</v>
      </c>
      <c r="W120" s="39"/>
    </row>
    <row r="121" spans="2:23" ht="15" thickBot="1" x14ac:dyDescent="0.35">
      <c r="B121" s="11"/>
      <c r="C121" s="25" t="s">
        <v>37</v>
      </c>
      <c r="D121" s="26"/>
      <c r="E121" s="2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9"/>
    </row>
    <row r="122" spans="2:23" ht="15" thickTop="1" x14ac:dyDescent="0.3">
      <c r="C122" s="7"/>
      <c r="S122" s="38"/>
      <c r="T122" s="38"/>
      <c r="U122" s="38"/>
      <c r="V122" s="38"/>
    </row>
    <row r="123" spans="2:23" x14ac:dyDescent="0.3">
      <c r="C123" s="5" t="s">
        <v>38</v>
      </c>
    </row>
    <row r="124" spans="2:23" x14ac:dyDescent="0.3">
      <c r="C124" s="5" t="s">
        <v>39</v>
      </c>
    </row>
    <row r="128" spans="2:23" x14ac:dyDescent="0.3">
      <c r="C128" s="4"/>
    </row>
    <row r="129" spans="2:23" x14ac:dyDescent="0.3">
      <c r="C129" s="5"/>
    </row>
    <row r="130" spans="2:23" x14ac:dyDescent="0.3">
      <c r="C130" s="5"/>
    </row>
    <row r="133" spans="2:23" x14ac:dyDescent="0.3">
      <c r="C133" s="4" t="s">
        <v>53</v>
      </c>
    </row>
    <row r="134" spans="2:23" x14ac:dyDescent="0.3">
      <c r="C134" s="5"/>
    </row>
    <row r="135" spans="2:23" x14ac:dyDescent="0.3">
      <c r="C135" s="5"/>
    </row>
    <row r="136" spans="2:23" x14ac:dyDescent="0.3">
      <c r="C136" s="6"/>
    </row>
    <row r="137" spans="2:23" x14ac:dyDescent="0.3">
      <c r="C137" s="7"/>
      <c r="T137" s="50"/>
      <c r="U137" s="50"/>
      <c r="V137" s="50"/>
    </row>
    <row r="138" spans="2:23" x14ac:dyDescent="0.3">
      <c r="B138" s="8"/>
      <c r="C138" s="9"/>
      <c r="D138" s="8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2:23" ht="15" thickBot="1" x14ac:dyDescent="0.35">
      <c r="B139" s="11"/>
      <c r="C139" s="12"/>
      <c r="D139" s="11"/>
      <c r="E139" s="13">
        <v>2007</v>
      </c>
      <c r="F139" s="13">
        <v>2008</v>
      </c>
      <c r="G139" s="13">
        <v>2009</v>
      </c>
      <c r="H139" s="13">
        <v>2010</v>
      </c>
      <c r="I139" s="13">
        <v>2011</v>
      </c>
      <c r="J139" s="13">
        <v>2012</v>
      </c>
      <c r="K139" s="13">
        <v>2013</v>
      </c>
      <c r="L139" s="13">
        <v>2014</v>
      </c>
      <c r="M139" s="13">
        <v>2015</v>
      </c>
      <c r="N139" s="13">
        <v>2016</v>
      </c>
      <c r="O139" s="13">
        <v>2017</v>
      </c>
      <c r="P139" s="13">
        <v>2018</v>
      </c>
      <c r="Q139" s="13">
        <v>2019</v>
      </c>
      <c r="R139" s="13">
        <v>2020</v>
      </c>
      <c r="S139" s="13">
        <v>2021</v>
      </c>
      <c r="T139" s="13">
        <v>2022</v>
      </c>
      <c r="U139" s="13">
        <v>2023</v>
      </c>
      <c r="V139" s="13">
        <v>2024</v>
      </c>
      <c r="W139" t="s">
        <v>21</v>
      </c>
    </row>
    <row r="140" spans="2:23" ht="15" thickTop="1" x14ac:dyDescent="0.3">
      <c r="B140" s="14"/>
      <c r="C140" s="15"/>
      <c r="D140" s="16"/>
    </row>
    <row r="141" spans="2:23" x14ac:dyDescent="0.3">
      <c r="B141" s="14"/>
      <c r="C141" s="17" t="s">
        <v>26</v>
      </c>
      <c r="D141" s="18"/>
      <c r="E141" s="19"/>
      <c r="F141" s="39">
        <f>+((F52/F14)/(E52/E14)-1)</f>
        <v>8.0815551102316308E-2</v>
      </c>
      <c r="G141" s="39">
        <f t="shared" ref="G141:V141" si="13">+((G52/G14)/(F52/F14)-1)</f>
        <v>9.6272029695660954E-2</v>
      </c>
      <c r="H141" s="39">
        <f t="shared" si="13"/>
        <v>8.3523448315244497E-2</v>
      </c>
      <c r="I141" s="39">
        <f t="shared" si="13"/>
        <v>9.9567629107992994E-2</v>
      </c>
      <c r="J141" s="39">
        <f t="shared" si="13"/>
        <v>2.5850631264958235E-2</v>
      </c>
      <c r="K141" s="39">
        <f t="shared" si="13"/>
        <v>7.4859541629234361E-2</v>
      </c>
      <c r="L141" s="39">
        <f t="shared" si="13"/>
        <v>5.9197045942056103E-2</v>
      </c>
      <c r="M141" s="39">
        <f t="shared" si="13"/>
        <v>0.11104912752639828</v>
      </c>
      <c r="N141" s="39">
        <f t="shared" si="13"/>
        <v>9.1578215251794548E-2</v>
      </c>
      <c r="O141" s="39">
        <f t="shared" si="13"/>
        <v>5.1980436154723808E-2</v>
      </c>
      <c r="P141" s="39">
        <f t="shared" si="13"/>
        <v>8.7465663478334177E-2</v>
      </c>
      <c r="Q141" s="39">
        <f t="shared" si="13"/>
        <v>5.3749561503160237E-3</v>
      </c>
      <c r="R141" s="39">
        <f t="shared" si="13"/>
        <v>5.6409837699240573E-2</v>
      </c>
      <c r="S141" s="39">
        <f t="shared" si="13"/>
        <v>4.0650516765976308E-2</v>
      </c>
      <c r="T141" s="39">
        <f t="shared" si="13"/>
        <v>6.920802458662223E-2</v>
      </c>
      <c r="U141" s="39">
        <f t="shared" si="13"/>
        <v>0.10440951801606801</v>
      </c>
      <c r="V141" s="39">
        <f t="shared" si="13"/>
        <v>5.7520233317915226E-2</v>
      </c>
      <c r="W141" s="39"/>
    </row>
    <row r="142" spans="2:23" x14ac:dyDescent="0.3">
      <c r="B142" s="14"/>
      <c r="C142" s="17" t="s">
        <v>27</v>
      </c>
      <c r="D142" s="18"/>
      <c r="E142" s="19"/>
      <c r="F142" s="39">
        <f t="shared" ref="F142:V142" si="14">+((F53/F15)/(E53/E15)-1)</f>
        <v>0.14331460418344655</v>
      </c>
      <c r="G142" s="39">
        <f t="shared" si="14"/>
        <v>4.1834749548908645E-2</v>
      </c>
      <c r="H142" s="39">
        <f t="shared" si="14"/>
        <v>0.11278183854197898</v>
      </c>
      <c r="I142" s="39">
        <f t="shared" si="14"/>
        <v>7.8998153095590995E-2</v>
      </c>
      <c r="J142" s="39">
        <f t="shared" si="14"/>
        <v>1.7448119183529842E-2</v>
      </c>
      <c r="K142" s="39">
        <f t="shared" si="14"/>
        <v>-5.962179761119768E-2</v>
      </c>
      <c r="L142" s="39">
        <f t="shared" si="14"/>
        <v>0.11776279085548036</v>
      </c>
      <c r="M142" s="39">
        <f t="shared" si="14"/>
        <v>-3.9153236335893404E-2</v>
      </c>
      <c r="N142" s="39">
        <f t="shared" si="14"/>
        <v>0.14780129603261671</v>
      </c>
      <c r="O142" s="39">
        <f t="shared" si="14"/>
        <v>4.239471858840882E-2</v>
      </c>
      <c r="P142" s="39">
        <f t="shared" si="14"/>
        <v>0.19743408876902069</v>
      </c>
      <c r="Q142" s="39">
        <f t="shared" si="14"/>
        <v>5.8974889732348768E-2</v>
      </c>
      <c r="R142" s="39">
        <f t="shared" si="14"/>
        <v>0.14573466359967879</v>
      </c>
      <c r="S142" s="39">
        <f t="shared" si="14"/>
        <v>0.10673250957772207</v>
      </c>
      <c r="T142" s="39">
        <f t="shared" si="14"/>
        <v>0.17483191125447228</v>
      </c>
      <c r="U142" s="39">
        <f t="shared" si="14"/>
        <v>0.11192545659539577</v>
      </c>
      <c r="V142" s="39">
        <f t="shared" si="14"/>
        <v>5.8957410085951345E-2</v>
      </c>
      <c r="W142" s="39"/>
    </row>
    <row r="143" spans="2:23" x14ac:dyDescent="0.3">
      <c r="B143" s="14"/>
      <c r="C143" s="17" t="s">
        <v>28</v>
      </c>
      <c r="D143" s="18"/>
      <c r="E143" s="19"/>
      <c r="F143" s="39">
        <f t="shared" ref="F143:V143" si="15">+((F54/F16)/(E54/E16)-1)</f>
        <v>7.4052722622563349E-2</v>
      </c>
      <c r="G143" s="39">
        <f t="shared" si="15"/>
        <v>5.3105699589305777E-2</v>
      </c>
      <c r="H143" s="39">
        <f t="shared" si="15"/>
        <v>0.11639971461117504</v>
      </c>
      <c r="I143" s="39">
        <f t="shared" si="15"/>
        <v>0.12153230291322403</v>
      </c>
      <c r="J143" s="39">
        <f t="shared" si="15"/>
        <v>7.7398230896047027E-2</v>
      </c>
      <c r="K143" s="39">
        <f t="shared" si="15"/>
        <v>7.3529654058435368E-2</v>
      </c>
      <c r="L143" s="39">
        <f t="shared" si="15"/>
        <v>6.3874197360982876E-2</v>
      </c>
      <c r="M143" s="39">
        <f t="shared" si="15"/>
        <v>8.2212261667740538E-2</v>
      </c>
      <c r="N143" s="39">
        <f t="shared" si="15"/>
        <v>8.2391763249475058E-2</v>
      </c>
      <c r="O143" s="39">
        <f t="shared" si="15"/>
        <v>4.9159608275646249E-2</v>
      </c>
      <c r="P143" s="39">
        <f t="shared" si="15"/>
        <v>6.6039353679620882E-2</v>
      </c>
      <c r="Q143" s="39">
        <f t="shared" si="15"/>
        <v>9.3542852455680725E-2</v>
      </c>
      <c r="R143" s="39">
        <f t="shared" si="15"/>
        <v>2.8857856438468055E-2</v>
      </c>
      <c r="S143" s="39">
        <f t="shared" si="15"/>
        <v>2.8428077460263879E-2</v>
      </c>
      <c r="T143" s="39">
        <f t="shared" si="15"/>
        <v>7.2951998047472655E-2</v>
      </c>
      <c r="U143" s="39">
        <f t="shared" si="15"/>
        <v>7.8352476602814747E-2</v>
      </c>
      <c r="V143" s="39">
        <f t="shared" si="15"/>
        <v>9.1125405620683164E-2</v>
      </c>
      <c r="W143" s="39"/>
    </row>
    <row r="144" spans="2:23" x14ac:dyDescent="0.3">
      <c r="B144" s="14"/>
      <c r="C144" s="17"/>
      <c r="D144" s="18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</row>
    <row r="145" spans="2:23" x14ac:dyDescent="0.3">
      <c r="B145" s="14"/>
      <c r="C145" s="20" t="s">
        <v>29</v>
      </c>
      <c r="D145" s="18"/>
      <c r="E145" s="19"/>
      <c r="F145" s="39">
        <f t="shared" ref="F145:V145" si="16">+((F56/F18)/(E56/E18)-1)</f>
        <v>0.38571580085408796</v>
      </c>
      <c r="G145" s="39">
        <f t="shared" si="16"/>
        <v>2.2746965341983616E-2</v>
      </c>
      <c r="H145" s="39">
        <f t="shared" si="16"/>
        <v>5.6360182773895984E-2</v>
      </c>
      <c r="I145" s="39">
        <f t="shared" si="16"/>
        <v>0.12923830838657979</v>
      </c>
      <c r="J145" s="39">
        <f t="shared" si="16"/>
        <v>4.3849443214257322E-2</v>
      </c>
      <c r="K145" s="39">
        <f t="shared" si="16"/>
        <v>6.7436894612866283E-2</v>
      </c>
      <c r="L145" s="39">
        <f t="shared" si="16"/>
        <v>4.1872225573225119E-3</v>
      </c>
      <c r="M145" s="39">
        <f t="shared" si="16"/>
        <v>-1.5872336073301963E-2</v>
      </c>
      <c r="N145" s="39">
        <f t="shared" si="16"/>
        <v>3.8268160494419279E-2</v>
      </c>
      <c r="O145" s="39">
        <f t="shared" si="16"/>
        <v>-6.7074443509631654E-2</v>
      </c>
      <c r="P145" s="39">
        <f t="shared" si="16"/>
        <v>-4.0733146208256299E-2</v>
      </c>
      <c r="Q145" s="39">
        <f t="shared" si="16"/>
        <v>-1.3744664126361883E-2</v>
      </c>
      <c r="R145" s="39">
        <f t="shared" si="16"/>
        <v>7.9987956377954639E-2</v>
      </c>
      <c r="S145" s="39">
        <f t="shared" si="16"/>
        <v>-2.9188599984746766E-2</v>
      </c>
      <c r="T145" s="39">
        <f t="shared" si="16"/>
        <v>-8.93433216833176E-2</v>
      </c>
      <c r="U145" s="39">
        <f t="shared" si="16"/>
        <v>2.3395418013446134E-2</v>
      </c>
      <c r="V145" s="39">
        <f t="shared" si="16"/>
        <v>4.4324296691975462E-2</v>
      </c>
      <c r="W145" s="39"/>
    </row>
    <row r="146" spans="2:23" x14ac:dyDescent="0.3">
      <c r="B146" s="14"/>
      <c r="C146" s="21"/>
      <c r="D146" s="18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</row>
    <row r="147" spans="2:23" x14ac:dyDescent="0.3">
      <c r="B147" s="14"/>
      <c r="C147" s="17" t="s">
        <v>30</v>
      </c>
      <c r="D147" s="18"/>
      <c r="E147" s="19"/>
      <c r="F147" s="39">
        <f t="shared" ref="F147:V147" si="17">+((F58/F20)/(E58/E20)-1)</f>
        <v>7.832825120529141E-2</v>
      </c>
      <c r="G147" s="39">
        <f t="shared" si="17"/>
        <v>6.6129915130444861E-2</v>
      </c>
      <c r="H147" s="39">
        <f t="shared" si="17"/>
        <v>0.10645193618936966</v>
      </c>
      <c r="I147" s="39">
        <f t="shared" si="17"/>
        <v>0.10916728768133099</v>
      </c>
      <c r="J147" s="39">
        <f t="shared" si="17"/>
        <v>5.4895011509870306E-2</v>
      </c>
      <c r="K147" s="39">
        <f t="shared" si="17"/>
        <v>5.39424559557522E-2</v>
      </c>
      <c r="L147" s="39">
        <f t="shared" si="17"/>
        <v>7.0613197054198995E-2</v>
      </c>
      <c r="M147" s="39">
        <f t="shared" si="17"/>
        <v>7.3572429647455362E-2</v>
      </c>
      <c r="N147" s="39">
        <f t="shared" si="17"/>
        <v>9.4562966833916962E-2</v>
      </c>
      <c r="O147" s="39">
        <f t="shared" si="17"/>
        <v>5.1682112833294935E-2</v>
      </c>
      <c r="P147" s="39">
        <f t="shared" si="17"/>
        <v>9.2279906743151008E-2</v>
      </c>
      <c r="Q147" s="39">
        <f t="shared" si="17"/>
        <v>6.81439390314178E-2</v>
      </c>
      <c r="R147" s="39">
        <f t="shared" si="17"/>
        <v>5.4994597439211867E-2</v>
      </c>
      <c r="S147" s="39">
        <f t="shared" si="17"/>
        <v>4.6542521052383545E-2</v>
      </c>
      <c r="T147" s="39">
        <f t="shared" si="17"/>
        <v>9.4652291349108131E-2</v>
      </c>
      <c r="U147" s="39">
        <f t="shared" si="17"/>
        <v>9.036185478156944E-2</v>
      </c>
      <c r="V147" s="39">
        <f t="shared" si="17"/>
        <v>7.8044807858120402E-2</v>
      </c>
      <c r="W147" s="39"/>
    </row>
    <row r="148" spans="2:23" x14ac:dyDescent="0.3">
      <c r="B148" s="14"/>
      <c r="C148" s="21"/>
      <c r="D148" s="18"/>
    </row>
    <row r="149" spans="2:23" x14ac:dyDescent="0.3">
      <c r="B149" s="14"/>
      <c r="C149" s="17" t="s">
        <v>31</v>
      </c>
      <c r="D149" s="18"/>
      <c r="E149" s="19"/>
      <c r="F149" s="39">
        <f t="shared" ref="F149:V149" si="18">+((F60/F22)/(E60/E22)-1)</f>
        <v>3.0647149630427695E-2</v>
      </c>
      <c r="G149" s="39">
        <f t="shared" si="18"/>
        <v>0.11050261064898748</v>
      </c>
      <c r="H149" s="39">
        <f t="shared" si="18"/>
        <v>4.2780621514250328E-2</v>
      </c>
      <c r="I149" s="39">
        <f t="shared" si="18"/>
        <v>3.354239551686522E-2</v>
      </c>
      <c r="J149" s="39">
        <f t="shared" si="18"/>
        <v>4.919490068432375E-2</v>
      </c>
      <c r="K149" s="39">
        <f t="shared" si="18"/>
        <v>6.8290705871810964E-2</v>
      </c>
      <c r="L149" s="39">
        <f t="shared" si="18"/>
        <v>2.4635391930961426E-2</v>
      </c>
      <c r="M149" s="39">
        <f t="shared" si="18"/>
        <v>-2.3713008477121766E-2</v>
      </c>
      <c r="N149" s="39">
        <f t="shared" si="18"/>
        <v>4.1485344525337808E-2</v>
      </c>
      <c r="O149" s="39">
        <f t="shared" si="18"/>
        <v>2.1167688137867291E-2</v>
      </c>
      <c r="P149" s="39">
        <f t="shared" si="18"/>
        <v>4.7502590633580422E-2</v>
      </c>
      <c r="Q149" s="39">
        <f t="shared" si="18"/>
        <v>-1.1701783426848467E-3</v>
      </c>
      <c r="R149" s="39">
        <f t="shared" si="18"/>
        <v>1.7660278324607814E-2</v>
      </c>
      <c r="S149" s="39">
        <f t="shared" si="18"/>
        <v>0.1961951705344589</v>
      </c>
      <c r="T149" s="39">
        <f t="shared" si="18"/>
        <v>0.13530207513687942</v>
      </c>
      <c r="U149" s="39">
        <f t="shared" si="18"/>
        <v>9.8406897120559833E-3</v>
      </c>
      <c r="V149" s="39">
        <f t="shared" si="18"/>
        <v>4.4088599909168247E-2</v>
      </c>
      <c r="W149" s="39"/>
    </row>
    <row r="150" spans="2:23" x14ac:dyDescent="0.3">
      <c r="B150" s="14"/>
      <c r="C150" s="21"/>
      <c r="D150" s="18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</row>
    <row r="151" spans="2:23" x14ac:dyDescent="0.3">
      <c r="B151" s="14"/>
      <c r="C151" s="17" t="s">
        <v>32</v>
      </c>
      <c r="D151" s="18"/>
      <c r="E151" s="19"/>
      <c r="F151" s="39">
        <f t="shared" ref="F151:V151" si="19">+((F62/F24)/(E62/E24)-1)</f>
        <v>7.486300276168345E-2</v>
      </c>
      <c r="G151" s="39">
        <f t="shared" si="19"/>
        <v>6.9291590839943185E-2</v>
      </c>
      <c r="H151" s="39">
        <f>+((H62/H24)/(G62/G24)-1)</f>
        <v>0.10218541030642925</v>
      </c>
      <c r="I151" s="39">
        <f t="shared" si="19"/>
        <v>0.10386187135864611</v>
      </c>
      <c r="J151" s="39">
        <f t="shared" si="19"/>
        <v>5.4661748676744448E-2</v>
      </c>
      <c r="K151" s="39">
        <f t="shared" si="19"/>
        <v>5.4523024475510828E-2</v>
      </c>
      <c r="L151" s="39">
        <f t="shared" si="19"/>
        <v>6.7317708110437025E-2</v>
      </c>
      <c r="M151" s="39">
        <f t="shared" si="19"/>
        <v>6.5037166926338763E-2</v>
      </c>
      <c r="N151" s="39">
        <f t="shared" si="19"/>
        <v>8.9600807268226168E-2</v>
      </c>
      <c r="O151" s="39">
        <f t="shared" si="19"/>
        <v>4.9615397576368903E-2</v>
      </c>
      <c r="P151" s="39">
        <f t="shared" si="19"/>
        <v>8.2979933128135341E-2</v>
      </c>
      <c r="Q151" s="39">
        <f t="shared" si="19"/>
        <v>6.522090641074163E-2</v>
      </c>
      <c r="R151" s="39">
        <f t="shared" si="19"/>
        <v>4.3111451368637699E-2</v>
      </c>
      <c r="S151" s="39">
        <f t="shared" si="19"/>
        <v>6.2695979591304241E-2</v>
      </c>
      <c r="T151" s="39">
        <f>+((T62/T24)/(S62/S24)-1)</f>
        <v>9.7641847165269136E-2</v>
      </c>
      <c r="U151" s="39">
        <f t="shared" si="19"/>
        <v>8.4481249229207744E-2</v>
      </c>
      <c r="V151" s="39">
        <f t="shared" si="19"/>
        <v>7.4330818186659764E-2</v>
      </c>
      <c r="W151" s="39"/>
    </row>
    <row r="152" spans="2:23" x14ac:dyDescent="0.3">
      <c r="B152" s="14"/>
      <c r="C152" s="21"/>
      <c r="D152" s="18"/>
      <c r="E152" s="19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2:23" x14ac:dyDescent="0.3">
      <c r="B153" s="14"/>
      <c r="C153" s="17" t="s">
        <v>55</v>
      </c>
      <c r="D153" s="18"/>
      <c r="E153" s="1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</row>
    <row r="154" spans="2:23" x14ac:dyDescent="0.3">
      <c r="B154" s="14"/>
      <c r="C154" s="22" t="s">
        <v>56</v>
      </c>
      <c r="D154" s="23"/>
      <c r="E154" s="19"/>
      <c r="F154" s="39">
        <f t="shared" ref="F154:V154" si="20">+((F65/F27)/(E65/E27)-1)</f>
        <v>3.6842743908185316E-3</v>
      </c>
      <c r="G154" s="39">
        <f t="shared" si="20"/>
        <v>0.12585515584693852</v>
      </c>
      <c r="H154" s="39">
        <f t="shared" si="20"/>
        <v>9.2399370331244235E-3</v>
      </c>
      <c r="I154" s="39">
        <f t="shared" si="20"/>
        <v>2.5653381999607205E-2</v>
      </c>
      <c r="J154" s="39">
        <f t="shared" si="20"/>
        <v>2.884467359989773E-2</v>
      </c>
      <c r="K154" s="39">
        <f t="shared" si="20"/>
        <v>4.2459562861377309E-2</v>
      </c>
      <c r="L154" s="39">
        <f t="shared" si="20"/>
        <v>4.9521144306628795E-2</v>
      </c>
      <c r="M154" s="39">
        <f t="shared" si="20"/>
        <v>4.6654791892728475E-3</v>
      </c>
      <c r="N154" s="39">
        <f t="shared" si="20"/>
        <v>4.4985359997590679E-2</v>
      </c>
      <c r="O154" s="39">
        <f t="shared" si="20"/>
        <v>-4.293545656464115E-2</v>
      </c>
      <c r="P154" s="39">
        <f t="shared" si="20"/>
        <v>6.0017488695710997E-2</v>
      </c>
      <c r="Q154" s="39">
        <f t="shared" si="20"/>
        <v>1.4219908740800147E-3</v>
      </c>
      <c r="R154" s="39">
        <f t="shared" si="20"/>
        <v>-1.9094829965605409E-2</v>
      </c>
      <c r="S154" s="39">
        <f t="shared" si="20"/>
        <v>0.12221124474614387</v>
      </c>
      <c r="T154" s="39">
        <f t="shared" si="20"/>
        <v>0.17495928224272927</v>
      </c>
      <c r="U154" s="39">
        <f t="shared" si="20"/>
        <v>8.0464220872530356E-2</v>
      </c>
      <c r="V154" s="39">
        <f t="shared" si="20"/>
        <v>-8.4896993790835595E-2</v>
      </c>
      <c r="W154" s="39"/>
    </row>
    <row r="155" spans="2:23" x14ac:dyDescent="0.3">
      <c r="B155" s="14"/>
      <c r="C155" s="22" t="s">
        <v>57</v>
      </c>
      <c r="D155" s="23"/>
      <c r="E155" s="19"/>
      <c r="F155" s="39">
        <f t="shared" ref="F155:V155" si="21">+((F66/F28)/(E66/E28)-1)</f>
        <v>1.526052453068405E-2</v>
      </c>
      <c r="G155" s="39">
        <f t="shared" si="21"/>
        <v>1.3305094048996491E-3</v>
      </c>
      <c r="H155" s="39">
        <f t="shared" si="21"/>
        <v>0.12653017795122712</v>
      </c>
      <c r="I155" s="39">
        <f t="shared" si="21"/>
        <v>9.4092119341878888E-2</v>
      </c>
      <c r="J155" s="39">
        <f t="shared" si="21"/>
        <v>9.5892934917056527E-2</v>
      </c>
      <c r="K155" s="39">
        <f t="shared" si="21"/>
        <v>4.2347403955669716E-2</v>
      </c>
      <c r="L155" s="39">
        <f t="shared" si="21"/>
        <v>-3.8151074677356345E-2</v>
      </c>
      <c r="M155" s="39">
        <f t="shared" si="21"/>
        <v>0.10974379891850128</v>
      </c>
      <c r="N155" s="39">
        <f t="shared" si="21"/>
        <v>0.17261797677128099</v>
      </c>
      <c r="O155" s="39">
        <f t="shared" si="21"/>
        <v>-0.20302271271002059</v>
      </c>
      <c r="P155" s="39">
        <f t="shared" si="21"/>
        <v>0.11321448619875207</v>
      </c>
      <c r="Q155" s="39">
        <f t="shared" si="21"/>
        <v>-9.615905786465051E-2</v>
      </c>
      <c r="R155" s="39">
        <f t="shared" si="21"/>
        <v>8.3274966369845993E-2</v>
      </c>
      <c r="S155" s="39">
        <f t="shared" si="21"/>
        <v>1.2290446309078273E-2</v>
      </c>
      <c r="T155" s="39">
        <f t="shared" si="21"/>
        <v>0.19189489311655561</v>
      </c>
      <c r="U155" s="39">
        <f t="shared" si="21"/>
        <v>-1.4377278832303997E-2</v>
      </c>
      <c r="V155" s="39">
        <f t="shared" si="21"/>
        <v>2.2491943804756609E-3</v>
      </c>
      <c r="W155" s="39"/>
    </row>
    <row r="156" spans="2:23" x14ac:dyDescent="0.3">
      <c r="B156" s="14"/>
      <c r="C156" s="21"/>
      <c r="D156" s="18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</row>
    <row r="157" spans="2:23" x14ac:dyDescent="0.3">
      <c r="B157" s="14"/>
      <c r="C157" s="17" t="s">
        <v>33</v>
      </c>
      <c r="D157" s="18"/>
      <c r="E157" s="19"/>
      <c r="F157" s="39">
        <f t="shared" ref="F157:V157" si="22">+((F68/F30)/(E68/E30)-1)</f>
        <v>5.9877567946303056E-2</v>
      </c>
      <c r="G157" s="39">
        <f t="shared" si="22"/>
        <v>0.10199074706951294</v>
      </c>
      <c r="H157" s="39">
        <f t="shared" si="22"/>
        <v>6.8989430098288507E-2</v>
      </c>
      <c r="I157" s="39">
        <f t="shared" si="22"/>
        <v>8.1375136608238696E-2</v>
      </c>
      <c r="J157" s="39">
        <f t="shared" si="22"/>
        <v>4.1263095560927887E-2</v>
      </c>
      <c r="K157" s="39">
        <f t="shared" si="22"/>
        <v>4.9670379716775903E-2</v>
      </c>
      <c r="L157" s="39">
        <f t="shared" si="22"/>
        <v>9.4059598041611903E-2</v>
      </c>
      <c r="M157" s="39">
        <f t="shared" si="22"/>
        <v>3.0049222715162749E-2</v>
      </c>
      <c r="N157" s="39">
        <f t="shared" si="22"/>
        <v>5.2643976154706618E-2</v>
      </c>
      <c r="O157" s="39">
        <f t="shared" si="22"/>
        <v>9.8349799576233243E-2</v>
      </c>
      <c r="P157" s="39">
        <f t="shared" si="22"/>
        <v>5.3593207264402087E-2</v>
      </c>
      <c r="Q157" s="39">
        <f t="shared" si="22"/>
        <v>0.10076878837419967</v>
      </c>
      <c r="R157" s="39">
        <f t="shared" si="22"/>
        <v>-7.2821186576993435E-3</v>
      </c>
      <c r="S157" s="39">
        <f t="shared" si="22"/>
        <v>9.9433590943770245E-2</v>
      </c>
      <c r="T157" s="39">
        <f t="shared" si="22"/>
        <v>9.7182205990298698E-2</v>
      </c>
      <c r="U157" s="39">
        <f t="shared" si="22"/>
        <v>0.12417101438868317</v>
      </c>
      <c r="V157" s="39">
        <f t="shared" si="22"/>
        <v>1.4294960633586262E-2</v>
      </c>
      <c r="W157" s="39"/>
    </row>
    <row r="158" spans="2:23" x14ac:dyDescent="0.3">
      <c r="B158" s="14"/>
      <c r="C158" s="21"/>
      <c r="D158" s="18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</row>
    <row r="159" spans="2:23" x14ac:dyDescent="0.3">
      <c r="B159" s="14"/>
      <c r="C159" s="17" t="s">
        <v>34</v>
      </c>
      <c r="D159" s="18"/>
      <c r="E159" s="1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</row>
    <row r="160" spans="2:23" x14ac:dyDescent="0.3">
      <c r="B160" s="14"/>
      <c r="C160" s="24" t="s">
        <v>58</v>
      </c>
      <c r="D160" s="18"/>
      <c r="E160" s="19"/>
      <c r="F160" s="39">
        <f t="shared" ref="F160:V160" si="23">+((F71/F33)/(E71/E33)-1)</f>
        <v>1.0004545329103998E-2</v>
      </c>
      <c r="G160" s="39">
        <f t="shared" si="23"/>
        <v>5.9448050684788756E-2</v>
      </c>
      <c r="H160" s="39">
        <f t="shared" si="23"/>
        <v>0.22603158148126945</v>
      </c>
      <c r="I160" s="39">
        <f t="shared" si="23"/>
        <v>0.17888627204726704</v>
      </c>
      <c r="J160" s="39">
        <f t="shared" si="23"/>
        <v>0.15702266729086323</v>
      </c>
      <c r="K160" s="39">
        <f t="shared" si="23"/>
        <v>9.7590126071158911E-2</v>
      </c>
      <c r="L160" s="39">
        <f t="shared" si="23"/>
        <v>8.2435797625863838E-2</v>
      </c>
      <c r="M160" s="39">
        <f t="shared" si="23"/>
        <v>4.7114930756068985E-2</v>
      </c>
      <c r="N160" s="39">
        <f t="shared" si="23"/>
        <v>0.10794367420795603</v>
      </c>
      <c r="O160" s="39">
        <f t="shared" si="23"/>
        <v>4.5948694070713891E-2</v>
      </c>
      <c r="P160" s="39">
        <f t="shared" si="23"/>
        <v>0.48736884053966745</v>
      </c>
      <c r="Q160" s="39">
        <f t="shared" si="23"/>
        <v>0.23479345204512581</v>
      </c>
      <c r="R160" s="39">
        <f t="shared" si="23"/>
        <v>-3.3777226201208599E-2</v>
      </c>
      <c r="S160" s="39">
        <f t="shared" si="23"/>
        <v>6.4155733878359378E-2</v>
      </c>
      <c r="T160" s="39">
        <f t="shared" si="23"/>
        <v>1.9826494900435643E-2</v>
      </c>
      <c r="U160" s="39">
        <f t="shared" si="23"/>
        <v>9.2981383952114971E-2</v>
      </c>
      <c r="V160" s="39">
        <f t="shared" si="23"/>
        <v>2.5499877207684207E-2</v>
      </c>
      <c r="W160" s="39"/>
    </row>
    <row r="161" spans="2:23" x14ac:dyDescent="0.3">
      <c r="B161" s="14"/>
      <c r="C161" s="24" t="s">
        <v>40</v>
      </c>
      <c r="D161" s="18"/>
      <c r="E161" s="19"/>
      <c r="F161" s="39">
        <f t="shared" ref="F161:V161" si="24">+((F72/F34)/(E72/E34)-1)</f>
        <v>8.9890268826406272E-2</v>
      </c>
      <c r="G161" s="39">
        <f t="shared" si="24"/>
        <v>8.943600707663224E-2</v>
      </c>
      <c r="H161" s="39">
        <f t="shared" si="24"/>
        <v>9.0704874949427916E-2</v>
      </c>
      <c r="I161" s="39">
        <f t="shared" si="24"/>
        <v>8.9996570521974073E-2</v>
      </c>
      <c r="J161" s="39">
        <f t="shared" si="24"/>
        <v>5.9235436359794891E-2</v>
      </c>
      <c r="K161" s="39">
        <f t="shared" si="24"/>
        <v>6.1945140996783055E-2</v>
      </c>
      <c r="L161" s="39">
        <f t="shared" si="24"/>
        <v>6.6072079078464352E-2</v>
      </c>
      <c r="M161" s="39">
        <f t="shared" si="24"/>
        <v>6.9367581331839956E-2</v>
      </c>
      <c r="N161" s="39">
        <f t="shared" si="24"/>
        <v>6.5537109171482699E-2</v>
      </c>
      <c r="O161" s="39">
        <f t="shared" si="24"/>
        <v>7.9797686169765125E-2</v>
      </c>
      <c r="P161" s="39">
        <f t="shared" si="24"/>
        <v>8.3958215680656645E-2</v>
      </c>
      <c r="Q161" s="39">
        <f t="shared" si="24"/>
        <v>6.2808061846860275E-2</v>
      </c>
      <c r="R161" s="39">
        <f t="shared" si="24"/>
        <v>2.9376213244072469E-2</v>
      </c>
      <c r="S161" s="39">
        <f t="shared" si="24"/>
        <v>5.6107337357305775E-2</v>
      </c>
      <c r="T161" s="39">
        <f t="shared" si="24"/>
        <v>8.0890446073974331E-2</v>
      </c>
      <c r="U161" s="39">
        <f t="shared" si="24"/>
        <v>8.3796480034485255E-2</v>
      </c>
      <c r="V161" s="39">
        <f t="shared" si="24"/>
        <v>6.9819895131405962E-2</v>
      </c>
      <c r="W161" s="39"/>
    </row>
    <row r="162" spans="2:23" x14ac:dyDescent="0.3">
      <c r="B162" s="14"/>
      <c r="C162" s="21"/>
      <c r="D162" s="18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39"/>
      <c r="U162" s="19"/>
      <c r="V162" s="19"/>
      <c r="W162" s="19"/>
    </row>
    <row r="163" spans="2:23" x14ac:dyDescent="0.3">
      <c r="B163" s="14"/>
      <c r="C163" s="17" t="s">
        <v>35</v>
      </c>
      <c r="D163" s="18"/>
      <c r="E163" s="1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</row>
    <row r="164" spans="2:23" x14ac:dyDescent="0.3">
      <c r="B164" s="14"/>
      <c r="C164" s="24" t="s">
        <v>36</v>
      </c>
      <c r="D164" s="18"/>
      <c r="E164" s="19"/>
      <c r="F164" s="39">
        <f t="shared" ref="F164:V164" si="25">+((F75/F37)/(E75/E37)-1)</f>
        <v>1.3816799513048927E-2</v>
      </c>
      <c r="G164" s="39">
        <f t="shared" si="25"/>
        <v>0.16156466286875304</v>
      </c>
      <c r="H164" s="39">
        <f t="shared" si="25"/>
        <v>-6.2739386369137229E-2</v>
      </c>
      <c r="I164" s="39">
        <f t="shared" si="25"/>
        <v>6.2420041539981819E-2</v>
      </c>
      <c r="J164" s="39">
        <f t="shared" si="25"/>
        <v>-2.1134336218324723E-3</v>
      </c>
      <c r="K164" s="39">
        <f t="shared" si="25"/>
        <v>-9.4617775593620612E-3</v>
      </c>
      <c r="L164" s="39">
        <f t="shared" si="25"/>
        <v>3.2106798773769318E-2</v>
      </c>
      <c r="M164" s="39">
        <f t="shared" si="25"/>
        <v>0.12744224574772289</v>
      </c>
      <c r="N164" s="39">
        <f t="shared" si="25"/>
        <v>1.7450383923923507E-2</v>
      </c>
      <c r="O164" s="39">
        <f t="shared" si="25"/>
        <v>6.171668538926145E-2</v>
      </c>
      <c r="P164" s="39">
        <f t="shared" si="25"/>
        <v>0.17086230972083194</v>
      </c>
      <c r="Q164" s="39">
        <f t="shared" si="25"/>
        <v>-3.4454858204674421E-3</v>
      </c>
      <c r="R164" s="39">
        <f t="shared" si="25"/>
        <v>-7.5209482332420086E-3</v>
      </c>
      <c r="S164" s="39">
        <f t="shared" si="25"/>
        <v>0.2220218131147591</v>
      </c>
      <c r="T164" s="39">
        <f t="shared" si="25"/>
        <v>3.0143482296752788E-2</v>
      </c>
      <c r="U164" s="39">
        <f t="shared" si="25"/>
        <v>2.6314032837915002E-2</v>
      </c>
      <c r="V164" s="39">
        <f t="shared" si="25"/>
        <v>7.5138544740471547E-2</v>
      </c>
      <c r="W164" s="39"/>
    </row>
    <row r="165" spans="2:23" ht="15" thickBot="1" x14ac:dyDescent="0.35">
      <c r="B165" s="11"/>
      <c r="C165" s="25" t="s">
        <v>37</v>
      </c>
      <c r="D165" s="26"/>
      <c r="E165" s="2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</row>
    <row r="166" spans="2:23" ht="15" thickTop="1" x14ac:dyDescent="0.3">
      <c r="C166" s="7"/>
    </row>
    <row r="167" spans="2:23" x14ac:dyDescent="0.3">
      <c r="C167" s="5" t="s">
        <v>38</v>
      </c>
    </row>
    <row r="168" spans="2:23" x14ac:dyDescent="0.3">
      <c r="C168" s="5" t="s">
        <v>39</v>
      </c>
    </row>
  </sheetData>
  <pageMargins left="0.7" right="0.7" top="0.75" bottom="0.75" header="0.3" footer="0.3"/>
  <pageSetup paperSize="9" scale="60" orientation="portrait" r:id="rId1"/>
  <rowBreaks count="3" manualBreakCount="3">
    <brk id="43" max="16383" man="1"/>
    <brk id="84" max="16383" man="1"/>
    <brk id="129" max="16383" man="1"/>
  </rowBreaks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Serie_VAB_Branche</vt:lpstr>
      <vt:lpstr>ERE_Serie</vt:lpstr>
      <vt:lpstr>Serie_VAB_Branche!Zone_d_impression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Manitra</dc:creator>
  <cp:lastModifiedBy>Ravoahangilalao Christian jean francis</cp:lastModifiedBy>
  <cp:lastPrinted>2020-11-02T10:22:39Z</cp:lastPrinted>
  <dcterms:created xsi:type="dcterms:W3CDTF">2017-08-13T17:02:08Z</dcterms:created>
  <dcterms:modified xsi:type="dcterms:W3CDTF">2025-11-19T07:40:41Z</dcterms:modified>
</cp:coreProperties>
</file>